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330" windowWidth="17715" windowHeight="9075" tabRatio="828" activeTab="0"/>
  </bookViews>
  <sheets>
    <sheet name="Titul" sheetId="1" r:id="rId1"/>
    <sheet name="Výsledková listina" sheetId="2" r:id="rId2"/>
    <sheet name="Rozstřely a tresty" sheetId="3" state="hidden" r:id="rId3"/>
    <sheet name="Absolutní-BODY" sheetId="4" r:id="rId4"/>
    <sheet name="Liga-pořadí" sheetId="5" state="hidden" r:id="rId5"/>
    <sheet name="Liga-celkem" sheetId="6" state="hidden" r:id="rId6"/>
    <sheet name="čas.rozpis" sheetId="7" state="hidden" r:id="rId7"/>
    <sheet name="TISK-listina" sheetId="8" state="hidden" r:id="rId8"/>
    <sheet name="Pořadí_KO" sheetId="9" state="hidden" r:id="rId9"/>
    <sheet name="KO-Muži" sheetId="10" state="hidden" r:id="rId10"/>
    <sheet name="KO-Ženy" sheetId="11" state="hidden" r:id="rId11"/>
    <sheet name="startovné-rozhodčí" sheetId="12" state="hidden" r:id="rId12"/>
  </sheets>
  <externalReferences>
    <externalReference r:id="rId15"/>
    <externalReference r:id="rId16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<sst xmlns="http://schemas.openxmlformats.org/spreadsheetml/2006/main" count="3248" uniqueCount="349">
  <si>
    <t>N</t>
  </si>
  <si>
    <t xml:space="preserve">celkem  </t>
  </si>
  <si>
    <t>kat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</si>
  <si>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</si>
  <si>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</si>
  <si>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</si>
  <si>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</si>
  <si>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</si>
  <si>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</si>
  <si>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</si>
  <si>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</si>
  <si>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</si>
  <si>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</si>
  <si>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3. místo</t>
  </si>
  <si>
    <t>2. místo</t>
  </si>
  <si>
    <t>1. místo</t>
  </si>
  <si>
    <t>4. místo</t>
  </si>
  <si>
    <t>bodů</t>
  </si>
  <si>
    <t>bez</t>
  </si>
  <si>
    <t>S2</t>
  </si>
  <si>
    <t>S</t>
  </si>
  <si>
    <t>Se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</si>
  <si>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</si>
  <si>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</si>
  <si>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</si>
  <si>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</si>
  <si>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</si>
  <si>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</si>
  <si>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</si>
  <si>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</si>
  <si>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Seefeld - Kadolz (AT)</t>
  </si>
  <si>
    <t>MGC Hradečtí Orli</t>
  </si>
  <si>
    <t>Z</t>
  </si>
  <si>
    <t>KDG 2000 Ostrava</t>
  </si>
  <si>
    <t>MGC Jedovnice</t>
  </si>
  <si>
    <t>PSV Policei Steyr (AT)</t>
  </si>
  <si>
    <t>SK TEMPO Praha</t>
  </si>
  <si>
    <t>KDG Tovačov</t>
  </si>
  <si>
    <t>MGC Holešov</t>
  </si>
  <si>
    <t>ME Blansko</t>
  </si>
  <si>
    <t>Jz</t>
  </si>
  <si>
    <t>J</t>
  </si>
  <si>
    <t>MGC Dragon Pelhřimov</t>
  </si>
  <si>
    <t>Bochumer MC (DE)</t>
  </si>
  <si>
    <t>Ju</t>
  </si>
  <si>
    <t>Jza</t>
  </si>
  <si>
    <t>SKDG Příbor</t>
  </si>
  <si>
    <t>MGC Dráčata Pečky</t>
  </si>
  <si>
    <t>Akademie Minigolfu</t>
  </si>
  <si>
    <t>mtg</t>
  </si>
  <si>
    <t>Tour</t>
  </si>
  <si>
    <t>kol</t>
  </si>
  <si>
    <t>poř.</t>
  </si>
  <si>
    <t>příjmení</t>
  </si>
  <si>
    <t>kat.</t>
  </si>
  <si>
    <t>Sum</t>
  </si>
  <si>
    <t>prům.</t>
  </si>
  <si>
    <t>GK Bratislava (SK)</t>
  </si>
  <si>
    <t>1.MGCT Prievidza (SK)</t>
  </si>
  <si>
    <t>MC Sopot (PL)</t>
  </si>
  <si>
    <t>Ředitel turnaje:</t>
  </si>
  <si>
    <t>Hlavní rozhodčí:</t>
  </si>
  <si>
    <t>Rozhodčí:</t>
  </si>
  <si>
    <t>Jury:</t>
  </si>
  <si>
    <t>ŠK Adara Trnava (SK)</t>
  </si>
  <si>
    <t>MC Olten (CH)</t>
  </si>
  <si>
    <t>dospělí</t>
  </si>
  <si>
    <t>junioři</t>
  </si>
  <si>
    <t>Svůj klub vymažte a napište až dolů, pro kontrolu to bude počítat počet hráčů, ale ne startovné</t>
  </si>
  <si>
    <t>juniorky</t>
  </si>
  <si>
    <t>žáci</t>
  </si>
  <si>
    <t>žákyně</t>
  </si>
  <si>
    <t>muži</t>
  </si>
  <si>
    <t>ženy</t>
  </si>
  <si>
    <t>senioři</t>
  </si>
  <si>
    <t>senioři2</t>
  </si>
  <si>
    <t>seniorky</t>
  </si>
  <si>
    <t>mládež</t>
  </si>
  <si>
    <t>celkem</t>
  </si>
  <si>
    <t>počet hráčů v kategoriích</t>
  </si>
  <si>
    <t>počet hráčů celkem</t>
  </si>
  <si>
    <t>startovné celkem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</si>
  <si>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</si>
  <si>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</si>
  <si>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</si>
  <si>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</si>
  <si>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</si>
  <si>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</si>
  <si>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</si>
  <si>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</si>
  <si>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</si>
  <si>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</si>
  <si>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</si>
  <si>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</si>
  <si>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</si>
  <si>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</si>
  <si>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>MGC Rajhrad</t>
  </si>
  <si>
    <t>Jméno</t>
  </si>
  <si>
    <t>Klub</t>
  </si>
  <si>
    <t>reg. č.</t>
  </si>
  <si>
    <t>k1</t>
  </si>
  <si>
    <t>k2</t>
  </si>
  <si>
    <t>k3</t>
  </si>
  <si>
    <t>k4</t>
  </si>
  <si>
    <t>k5</t>
  </si>
  <si>
    <t>k6</t>
  </si>
  <si>
    <t>sum</t>
  </si>
  <si>
    <t>r3</t>
  </si>
  <si>
    <t>Ženy (ženy-Z, seniorky-Se, juniorky-Ju, žákyně-Jza)</t>
  </si>
  <si>
    <t>1.KOLO</t>
  </si>
  <si>
    <t>OSMIFINÁLE</t>
  </si>
  <si>
    <t>ČTVRTFINÁLE</t>
  </si>
  <si>
    <t>SEMIFINÁLE</t>
  </si>
  <si>
    <t>FINÁLE</t>
  </si>
  <si>
    <t>E 1</t>
  </si>
  <si>
    <t>1.muž</t>
  </si>
  <si>
    <t>32.muž</t>
  </si>
  <si>
    <t>B 1</t>
  </si>
  <si>
    <t>vítěz   E1</t>
  </si>
  <si>
    <t>E 2</t>
  </si>
  <si>
    <t>16.muž</t>
  </si>
  <si>
    <t>vítěz   E2</t>
  </si>
  <si>
    <t>17.muž</t>
  </si>
  <si>
    <t>vítěz   B1</t>
  </si>
  <si>
    <t>E 3</t>
  </si>
  <si>
    <t>9.muž</t>
  </si>
  <si>
    <t>vítěz   B2</t>
  </si>
  <si>
    <t>24.muž</t>
  </si>
  <si>
    <t>B 2</t>
  </si>
  <si>
    <t>vítěz   E3</t>
  </si>
  <si>
    <t>E 4</t>
  </si>
  <si>
    <t>8.muž</t>
  </si>
  <si>
    <t>vítěz   E4</t>
  </si>
  <si>
    <t>25.muž</t>
  </si>
  <si>
    <t>E 6</t>
  </si>
  <si>
    <t>5.muž</t>
  </si>
  <si>
    <t>vítěz  E3</t>
  </si>
  <si>
    <t>28.muž</t>
  </si>
  <si>
    <t>B 3</t>
  </si>
  <si>
    <t>vítěz   E5</t>
  </si>
  <si>
    <t>E 7</t>
  </si>
  <si>
    <t>12.muž</t>
  </si>
  <si>
    <t>vítěz   E6</t>
  </si>
  <si>
    <t>21.muž</t>
  </si>
  <si>
    <t>vítěz   B3</t>
  </si>
  <si>
    <t>E 8</t>
  </si>
  <si>
    <t>13.muž</t>
  </si>
  <si>
    <t>vítěz   B4</t>
  </si>
  <si>
    <t>20.muž</t>
  </si>
  <si>
    <t>B 4</t>
  </si>
  <si>
    <t>vítěz   E7</t>
  </si>
  <si>
    <t>E 9</t>
  </si>
  <si>
    <t>4.muž</t>
  </si>
  <si>
    <t>vítěz   E8</t>
  </si>
  <si>
    <t>29.muž</t>
  </si>
  <si>
    <t>vítěz  E1</t>
  </si>
  <si>
    <t>F 1</t>
  </si>
  <si>
    <t>3.muž</t>
  </si>
  <si>
    <t>30.muž</t>
  </si>
  <si>
    <t>B 6</t>
  </si>
  <si>
    <t>vítěz   E9</t>
  </si>
  <si>
    <t>F 2</t>
  </si>
  <si>
    <t>14.muž</t>
  </si>
  <si>
    <t>vítěz E10</t>
  </si>
  <si>
    <t>19.muž</t>
  </si>
  <si>
    <t>vítěz   B6</t>
  </si>
  <si>
    <t>F 3</t>
  </si>
  <si>
    <t>11.muž</t>
  </si>
  <si>
    <t>vítěz   B7</t>
  </si>
  <si>
    <t>o 3. místo</t>
  </si>
  <si>
    <t>22.muž</t>
  </si>
  <si>
    <t>B 7</t>
  </si>
  <si>
    <t>vítěz E11</t>
  </si>
  <si>
    <t>F 4</t>
  </si>
  <si>
    <t>6.muž</t>
  </si>
  <si>
    <t>vítěz E12</t>
  </si>
  <si>
    <t>27.muž</t>
  </si>
  <si>
    <t>poražený E1</t>
  </si>
  <si>
    <t>F 6</t>
  </si>
  <si>
    <t>7.muž</t>
  </si>
  <si>
    <t>26.muž</t>
  </si>
  <si>
    <t>B 8</t>
  </si>
  <si>
    <t>vítěz E13</t>
  </si>
  <si>
    <t>F 7</t>
  </si>
  <si>
    <t>10.muž</t>
  </si>
  <si>
    <t>vítěz E14</t>
  </si>
  <si>
    <t>23.muž</t>
  </si>
  <si>
    <t>vítěz   B8</t>
  </si>
  <si>
    <t>F8</t>
  </si>
  <si>
    <t>15.muž</t>
  </si>
  <si>
    <t>vítěz   B9</t>
  </si>
  <si>
    <t>18.muž</t>
  </si>
  <si>
    <t>B 9</t>
  </si>
  <si>
    <t>vítěz E15</t>
  </si>
  <si>
    <t>F 9</t>
  </si>
  <si>
    <t>2.muž</t>
  </si>
  <si>
    <t>vítěz E16</t>
  </si>
  <si>
    <t>31.muž</t>
  </si>
  <si>
    <t>1.žena</t>
  </si>
  <si>
    <t>16.žena</t>
  </si>
  <si>
    <t>vítězka   1</t>
  </si>
  <si>
    <t>8.žena</t>
  </si>
  <si>
    <t>vítězka  2</t>
  </si>
  <si>
    <t>9.žena</t>
  </si>
  <si>
    <t>5.žena</t>
  </si>
  <si>
    <t>12.žena</t>
  </si>
  <si>
    <t>vítězka  3</t>
  </si>
  <si>
    <t>4.žena</t>
  </si>
  <si>
    <t>vítězka  4</t>
  </si>
  <si>
    <t>13.žena</t>
  </si>
  <si>
    <t>3.žena</t>
  </si>
  <si>
    <t>14.žena</t>
  </si>
  <si>
    <t>vítězka  5</t>
  </si>
  <si>
    <t>6.žena</t>
  </si>
  <si>
    <t>vítězka  6</t>
  </si>
  <si>
    <t>11.žena</t>
  </si>
  <si>
    <t>7.žena</t>
  </si>
  <si>
    <t>10.žena</t>
  </si>
  <si>
    <t>vítězka  7</t>
  </si>
  <si>
    <t>poražená 1</t>
  </si>
  <si>
    <t>2.žena</t>
  </si>
  <si>
    <t>vítězka  8</t>
  </si>
  <si>
    <t>poražená 2</t>
  </si>
  <si>
    <t>15.žena</t>
  </si>
  <si>
    <t/>
  </si>
  <si>
    <t>skupina A</t>
  </si>
  <si>
    <t>počet skupin</t>
  </si>
  <si>
    <t>minuty</t>
  </si>
  <si>
    <t>max 40</t>
  </si>
  <si>
    <t>vyplnit</t>
  </si>
  <si>
    <t>čas startu</t>
  </si>
  <si>
    <t>rozestup mezi skupinami</t>
  </si>
  <si>
    <t>skupina / kolo</t>
  </si>
  <si>
    <t>čas psát ve formátu jako vzor    (hh:mm)</t>
  </si>
  <si>
    <t>MGC '90 Brno</t>
  </si>
  <si>
    <t>nemazat</t>
  </si>
  <si>
    <t>turnaj</t>
  </si>
  <si>
    <t>smíšená družstva</t>
  </si>
  <si>
    <t>ženská družstva</t>
  </si>
  <si>
    <t>seniorská družstva</t>
  </si>
  <si>
    <t>juniorská družstva</t>
  </si>
  <si>
    <t>žákovská družstva</t>
  </si>
  <si>
    <t>povrch</t>
  </si>
  <si>
    <t>datum</t>
  </si>
  <si>
    <t>pořadatel</t>
  </si>
  <si>
    <t>umístění hřiště</t>
  </si>
  <si>
    <t>DG Fortuna Radotín</t>
  </si>
  <si>
    <t xml:space="preserve">  </t>
  </si>
  <si>
    <t>hřiště 1</t>
  </si>
  <si>
    <t>hřiště 2</t>
  </si>
  <si>
    <t>Muži (muži-M, senioři-S, Senioři2-S2, junioři-J, žáci-Jz)</t>
  </si>
  <si>
    <t>Pouze pro jednodušší přepis bodů a úderů do celkové tabulky</t>
  </si>
  <si>
    <t xml:space="preserve">            1. místo</t>
  </si>
  <si>
    <t xml:space="preserve">            10. místo</t>
  </si>
  <si>
    <t xml:space="preserve">            9. místo</t>
  </si>
  <si>
    <t xml:space="preserve">            8. místo</t>
  </si>
  <si>
    <t xml:space="preserve">            7.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</si>
  <si>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</si>
  <si>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</si>
  <si>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</si>
  <si>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</si>
  <si>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</si>
  <si>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ZDE nic neměnit, nemazat, nepřepisovat</t>
  </si>
  <si>
    <t>VLOŽIT BODY PRO VÍTĚZNÝ TÝM</t>
  </si>
  <si>
    <t>MČR</t>
  </si>
  <si>
    <t>AGHB Team</t>
  </si>
  <si>
    <t>1. DGC Bystřice p.H.</t>
  </si>
  <si>
    <t>SK Náměšť n.O.</t>
  </si>
  <si>
    <t>2016/2017</t>
  </si>
  <si>
    <t>ČMGS</t>
  </si>
  <si>
    <t xml:space="preserve">       vepsat  startovné</t>
  </si>
  <si>
    <t>TJ Náměšť n.O.</t>
  </si>
  <si>
    <t>TJ Start Kopřivnice</t>
  </si>
  <si>
    <t>SK OAZA Praha</t>
  </si>
  <si>
    <t>k7</t>
  </si>
  <si>
    <t>k8</t>
  </si>
  <si>
    <t>MG Tanvald</t>
  </si>
  <si>
    <t>TJ Uničov</t>
  </si>
  <si>
    <t>MK S-Centrum Děčín</t>
  </si>
  <si>
    <t>SK GC Frant. Lázně</t>
  </si>
  <si>
    <t>MČR, GP, Tour, JT a další celostátní akce</t>
  </si>
  <si>
    <t>vrchní rozhodčí nehrající</t>
  </si>
  <si>
    <t>II.tř.</t>
  </si>
  <si>
    <t>III.tř.</t>
  </si>
  <si>
    <t>500,-</t>
  </si>
  <si>
    <t>400,-</t>
  </si>
  <si>
    <t>vrchní rozhodčí hrající</t>
  </si>
  <si>
    <t>300,-</t>
  </si>
  <si>
    <t>rozhodčí nehrající</t>
  </si>
  <si>
    <t>rozhodčí hrající</t>
  </si>
  <si>
    <t>250,-</t>
  </si>
  <si>
    <t>200,-</t>
  </si>
  <si>
    <t>100,-</t>
  </si>
  <si>
    <t>Open, KP, a nižší turnaje</t>
  </si>
  <si>
    <t>150,-</t>
  </si>
  <si>
    <t xml:space="preserve"> - rozhodčí bez patřičné kvalifikace náleží odměna ve výši</t>
  </si>
  <si>
    <t>poloviny částky, uvedené v tabulce pro III.kvalifikační třídu</t>
  </si>
  <si>
    <t xml:space="preserve"> - rozhodčím s kvalifikací M.tř. náleží odměna ve výši </t>
  </si>
  <si>
    <t>pro II.kvalifikační třídu</t>
  </si>
  <si>
    <t>Startovné jednotlivci</t>
  </si>
  <si>
    <t>GP + PZ + JT</t>
  </si>
  <si>
    <t>Open + KP</t>
  </si>
  <si>
    <t>ostatní turnaje</t>
  </si>
  <si>
    <t>dle rozpisu turnaje</t>
  </si>
  <si>
    <r>
      <t>Finanční nároky rozhodčích (</t>
    </r>
    <r>
      <rPr>
        <sz val="11"/>
        <color theme="1"/>
        <rFont val="Calibri"/>
        <family val="2"/>
      </rPr>
      <t>denní sazba)</t>
    </r>
  </si>
  <si>
    <t>Jeremenkova 106</t>
  </si>
  <si>
    <t>Michal Vondrák</t>
  </si>
  <si>
    <t>Turnaj pro školní mládež</t>
  </si>
  <si>
    <t>Veřejnost</t>
  </si>
  <si>
    <t xml:space="preserve">Beránková Vendula  </t>
  </si>
  <si>
    <t xml:space="preserve">Brdíčková Šárka </t>
  </si>
  <si>
    <t>Čerňanský Bruno</t>
  </si>
  <si>
    <t>Černý Matěj</t>
  </si>
  <si>
    <t xml:space="preserve">Drozda Libor </t>
  </si>
  <si>
    <t xml:space="preserve">Jaroš Vítězslav </t>
  </si>
  <si>
    <t xml:space="preserve">Kropáčková Nikola  </t>
  </si>
  <si>
    <t>Kuchař Tomáš</t>
  </si>
  <si>
    <t xml:space="preserve">Marhoul Lukáš </t>
  </si>
  <si>
    <t>Mastníková Martina</t>
  </si>
  <si>
    <t>Musil Lukáš</t>
  </si>
  <si>
    <t xml:space="preserve">Nelhýbelová Sabina </t>
  </si>
  <si>
    <t xml:space="preserve">Plánička Tomáš </t>
  </si>
  <si>
    <t xml:space="preserve">Podzimek Lukáš </t>
  </si>
  <si>
    <t>Rosová Kateřina</t>
  </si>
  <si>
    <t>Řemenář Jiří</t>
  </si>
  <si>
    <t>Soóky Valerie</t>
  </si>
  <si>
    <t>Staminidis Nikolas</t>
  </si>
  <si>
    <t>Šedina Jan</t>
  </si>
  <si>
    <t xml:space="preserve">Šnejdarová Jitka </t>
  </si>
  <si>
    <t xml:space="preserve">Šuleková Kateřina  </t>
  </si>
  <si>
    <t>Tománková Zuzana</t>
  </si>
  <si>
    <t>Topol Tomáš</t>
  </si>
  <si>
    <t xml:space="preserve">Vávrová Natálie </t>
  </si>
  <si>
    <t xml:space="preserve">Vilkner Ondřej </t>
  </si>
  <si>
    <t xml:space="preserve">Vlach Daniel </t>
  </si>
  <si>
    <t xml:space="preserve">Záhora David </t>
  </si>
  <si>
    <t xml:space="preserve">Zelený Dominik </t>
  </si>
  <si>
    <t xml:space="preserve">Zeman Vladimír 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</si>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</sst>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15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b/>
      <sz val="24"/>
      <color indexed="8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rgb="FFFF0000"/>
      <name val="Calibri"/>
      <family val="2"/>
    </font>
    <font>
      <b/>
      <sz val="8"/>
      <color rgb="FF00FFFF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rgb="FFFF0000"/>
      <name val="Calibri"/>
      <family val="2"/>
    </font>
    <font>
      <b/>
      <sz val="24"/>
      <color theme="1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dashed"/>
    </border>
    <border>
      <left/>
      <right style="medium"/>
      <top style="dashed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449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6" fillId="0" borderId="0" xfId="0" applyFont="1" applyFill="1" applyAlignment="1">
      <alignment horizontal="center"/>
    </xf>
    <xf numFmtId="0" fontId="82" fillId="0" borderId="10" xfId="0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82" fillId="0" borderId="12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5" xfId="0" applyFont="1" applyBorder="1" applyAlignment="1">
      <alignment horizontal="center"/>
    </xf>
    <xf numFmtId="0" fontId="83" fillId="0" borderId="14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28" fillId="0" borderId="0" xfId="46" applyFont="1" applyFill="1" applyBorder="1" applyAlignment="1">
      <alignment horizontal="center"/>
      <protection/>
    </xf>
    <xf numFmtId="0" fontId="29" fillId="0" borderId="0" xfId="46" applyFont="1" applyFill="1" applyBorder="1" applyAlignment="1">
      <alignment/>
      <protection/>
    </xf>
    <xf numFmtId="0" fontId="30" fillId="0" borderId="0" xfId="46" applyFont="1" applyFill="1" applyBorder="1" applyAlignment="1">
      <alignment/>
      <protection/>
    </xf>
    <xf numFmtId="0" fontId="0" fillId="0" borderId="0" xfId="0" applyFont="1" applyAlignment="1">
      <alignment/>
    </xf>
    <xf numFmtId="0" fontId="30" fillId="0" borderId="0" xfId="46" applyFont="1" applyFill="1" applyBorder="1" applyAlignment="1">
      <alignment horizontal="center"/>
      <protection/>
    </xf>
    <xf numFmtId="0" fontId="29" fillId="0" borderId="0" xfId="46" applyFont="1" applyFill="1" applyBorder="1" applyAlignment="1">
      <alignment horizontal="center"/>
      <protection/>
    </xf>
    <xf numFmtId="0" fontId="31" fillId="0" borderId="0" xfId="46" applyFont="1" applyFill="1" applyBorder="1" applyAlignment="1">
      <alignment/>
      <protection/>
    </xf>
    <xf numFmtId="0" fontId="30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8" fillId="33" borderId="16" xfId="46" applyFont="1" applyFill="1" applyBorder="1" applyAlignment="1">
      <alignment horizontal="center" wrapText="1"/>
      <protection/>
    </xf>
    <xf numFmtId="0" fontId="28" fillId="34" borderId="16" xfId="46" applyFont="1" applyFill="1" applyBorder="1" applyAlignment="1">
      <alignment horizontal="center"/>
      <protection/>
    </xf>
    <xf numFmtId="0" fontId="34" fillId="34" borderId="16" xfId="56" applyFont="1" applyFill="1" applyBorder="1" applyAlignment="1">
      <alignment horizontal="center"/>
      <protection/>
    </xf>
    <xf numFmtId="0" fontId="28" fillId="34" borderId="17" xfId="46" applyFont="1" applyFill="1" applyBorder="1" applyAlignment="1">
      <alignment horizontal="center"/>
      <protection/>
    </xf>
    <xf numFmtId="164" fontId="28" fillId="35" borderId="16" xfId="46" applyNumberFormat="1" applyFont="1" applyFill="1" applyBorder="1" applyAlignment="1">
      <alignment horizontal="center"/>
      <protection/>
    </xf>
    <xf numFmtId="0" fontId="28" fillId="0" borderId="0" xfId="46" applyFont="1" applyFill="1" applyBorder="1" applyAlignment="1" applyProtection="1">
      <alignment horizontal="center"/>
      <protection locked="0"/>
    </xf>
    <xf numFmtId="2" fontId="28" fillId="0" borderId="0" xfId="4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4" fillId="0" borderId="0" xfId="0" applyFont="1" applyFill="1" applyBorder="1" applyAlignment="1">
      <alignment horizontal="center"/>
    </xf>
    <xf numFmtId="0" fontId="84" fillId="0" borderId="0" xfId="56" applyFont="1" applyFill="1" applyBorder="1" applyAlignment="1">
      <alignment horizontal="center" wrapText="1"/>
      <protection/>
    </xf>
    <xf numFmtId="0" fontId="31" fillId="0" borderId="0" xfId="46" applyFont="1" applyFill="1" applyBorder="1" applyAlignment="1">
      <alignment horizontal="center"/>
      <protection/>
    </xf>
    <xf numFmtId="0" fontId="26" fillId="0" borderId="0" xfId="56" applyFont="1" applyFill="1" applyBorder="1" applyAlignment="1">
      <alignment horizontal="center" wrapText="1"/>
      <protection/>
    </xf>
    <xf numFmtId="0" fontId="31" fillId="0" borderId="0" xfId="59" applyFont="1" applyFill="1" applyBorder="1" applyAlignment="1">
      <alignment horizontal="center"/>
      <protection/>
    </xf>
    <xf numFmtId="0" fontId="36" fillId="36" borderId="0" xfId="55" applyFont="1" applyFill="1" applyBorder="1" applyAlignment="1">
      <alignment/>
      <protection/>
    </xf>
    <xf numFmtId="0" fontId="31" fillId="0" borderId="0" xfId="46" applyFont="1">
      <alignment/>
      <protection/>
    </xf>
    <xf numFmtId="0" fontId="33" fillId="0" borderId="0" xfId="55" applyFont="1" applyFill="1" applyBorder="1" applyAlignment="1">
      <alignment horizontal="center"/>
      <protection/>
    </xf>
    <xf numFmtId="0" fontId="32" fillId="0" borderId="0" xfId="46" applyFont="1" applyAlignment="1">
      <alignment vertical="center"/>
      <protection/>
    </xf>
    <xf numFmtId="0" fontId="32" fillId="0" borderId="0" xfId="46" applyFont="1" applyFill="1" applyAlignment="1">
      <alignment horizontal="center" vertical="center"/>
      <protection/>
    </xf>
    <xf numFmtId="0" fontId="32" fillId="0" borderId="0" xfId="46" applyFont="1" applyAlignment="1">
      <alignment horizontal="center" vertical="center"/>
      <protection/>
    </xf>
    <xf numFmtId="0" fontId="32" fillId="0" borderId="0" xfId="46" applyFont="1" applyFill="1" applyBorder="1" applyAlignment="1">
      <alignment horizontal="center" vertical="center"/>
      <protection/>
    </xf>
    <xf numFmtId="0" fontId="31" fillId="0" borderId="0" xfId="46" applyFont="1" applyBorder="1" applyAlignment="1">
      <alignment horizontal="center" vertical="center"/>
      <protection/>
    </xf>
    <xf numFmtId="0" fontId="32" fillId="0" borderId="0" xfId="46" applyFont="1" applyBorder="1" applyAlignment="1">
      <alignment horizontal="center" vertical="center"/>
      <protection/>
    </xf>
    <xf numFmtId="0" fontId="31" fillId="0" borderId="0" xfId="46" applyFont="1" applyAlignment="1">
      <alignment vertical="center"/>
      <protection/>
    </xf>
    <xf numFmtId="0" fontId="33" fillId="0" borderId="0" xfId="46" applyFont="1" applyFill="1" applyBorder="1" applyAlignment="1">
      <alignment horizontal="center" vertical="center"/>
      <protection/>
    </xf>
    <xf numFmtId="0" fontId="31" fillId="0" borderId="18" xfId="46" applyFont="1" applyFill="1" applyBorder="1" applyAlignment="1">
      <alignment horizontal="center" vertical="center"/>
      <protection/>
    </xf>
    <xf numFmtId="0" fontId="31" fillId="0" borderId="19" xfId="46" applyFont="1" applyFill="1" applyBorder="1" applyAlignment="1">
      <alignment horizontal="left" vertical="center"/>
      <protection/>
    </xf>
    <xf numFmtId="0" fontId="31" fillId="37" borderId="19" xfId="46" applyFont="1" applyFill="1" applyBorder="1" applyAlignment="1">
      <alignment horizontal="center" vertical="center"/>
      <protection/>
    </xf>
    <xf numFmtId="0" fontId="31" fillId="0" borderId="19" xfId="46" applyFont="1" applyFill="1" applyBorder="1" applyAlignment="1">
      <alignment horizontal="center" vertical="center"/>
      <protection/>
    </xf>
    <xf numFmtId="0" fontId="31" fillId="0" borderId="20" xfId="46" applyFont="1" applyFill="1" applyBorder="1" applyAlignment="1">
      <alignment horizontal="center" vertical="center"/>
      <protection/>
    </xf>
    <xf numFmtId="0" fontId="31" fillId="0" borderId="21" xfId="46" applyFont="1" applyFill="1" applyBorder="1" applyAlignment="1">
      <alignment horizontal="center" vertical="center"/>
      <protection/>
    </xf>
    <xf numFmtId="0" fontId="31" fillId="0" borderId="0" xfId="46" applyFont="1" applyFill="1" applyBorder="1" applyAlignment="1">
      <alignment horizontal="center" vertical="center"/>
      <protection/>
    </xf>
    <xf numFmtId="0" fontId="31" fillId="0" borderId="22" xfId="46" applyFont="1" applyFill="1" applyBorder="1" applyAlignment="1">
      <alignment horizontal="center" vertical="center"/>
      <protection/>
    </xf>
    <xf numFmtId="0" fontId="31" fillId="0" borderId="16" xfId="46" applyFont="1" applyFill="1" applyBorder="1" applyAlignment="1">
      <alignment horizontal="left" vertical="center"/>
      <protection/>
    </xf>
    <xf numFmtId="0" fontId="31" fillId="37" borderId="16" xfId="46" applyFont="1" applyFill="1" applyBorder="1" applyAlignment="1">
      <alignment horizontal="center" vertical="center"/>
      <protection/>
    </xf>
    <xf numFmtId="0" fontId="31" fillId="0" borderId="16" xfId="46" applyFont="1" applyFill="1" applyBorder="1" applyAlignment="1">
      <alignment horizontal="center" vertical="center"/>
      <protection/>
    </xf>
    <xf numFmtId="0" fontId="31" fillId="0" borderId="17" xfId="46" applyFont="1" applyFill="1" applyBorder="1" applyAlignment="1">
      <alignment horizontal="center" vertical="center"/>
      <protection/>
    </xf>
    <xf numFmtId="0" fontId="31" fillId="0" borderId="23" xfId="46" applyFont="1" applyFill="1" applyBorder="1" applyAlignment="1">
      <alignment horizontal="center" vertical="center"/>
      <protection/>
    </xf>
    <xf numFmtId="0" fontId="31" fillId="0" borderId="24" xfId="46" applyFont="1" applyFill="1" applyBorder="1" applyAlignment="1">
      <alignment horizontal="center" vertical="center"/>
      <protection/>
    </xf>
    <xf numFmtId="0" fontId="31" fillId="0" borderId="25" xfId="46" applyFont="1" applyFill="1" applyBorder="1" applyAlignment="1">
      <alignment horizontal="left" vertical="center"/>
      <protection/>
    </xf>
    <xf numFmtId="0" fontId="31" fillId="37" borderId="25" xfId="46" applyFont="1" applyFill="1" applyBorder="1" applyAlignment="1">
      <alignment horizontal="center" vertical="center"/>
      <protection/>
    </xf>
    <xf numFmtId="0" fontId="31" fillId="0" borderId="25" xfId="46" applyFont="1" applyFill="1" applyBorder="1" applyAlignment="1">
      <alignment horizontal="center" vertical="center"/>
      <protection/>
    </xf>
    <xf numFmtId="0" fontId="31" fillId="0" borderId="26" xfId="46" applyFont="1" applyFill="1" applyBorder="1" applyAlignment="1">
      <alignment horizontal="center" vertical="center"/>
      <protection/>
    </xf>
    <xf numFmtId="0" fontId="31" fillId="0" borderId="27" xfId="46" applyFont="1" applyFill="1" applyBorder="1" applyAlignment="1">
      <alignment horizontal="center" vertical="center"/>
      <protection/>
    </xf>
    <xf numFmtId="0" fontId="31" fillId="0" borderId="28" xfId="46" applyFont="1" applyFill="1" applyBorder="1" applyAlignment="1">
      <alignment horizontal="center" vertical="center"/>
      <protection/>
    </xf>
    <xf numFmtId="0" fontId="31" fillId="0" borderId="0" xfId="46" applyFont="1" applyFill="1" applyBorder="1" applyAlignment="1">
      <alignment horizontal="left" vertical="center"/>
      <protection/>
    </xf>
    <xf numFmtId="0" fontId="31" fillId="0" borderId="29" xfId="46" applyFont="1" applyFill="1" applyBorder="1" applyAlignment="1">
      <alignment horizontal="center" vertical="center"/>
      <protection/>
    </xf>
    <xf numFmtId="0" fontId="31" fillId="0" borderId="30" xfId="46" applyFont="1" applyFill="1" applyBorder="1" applyAlignment="1">
      <alignment horizontal="center" vertical="center"/>
      <protection/>
    </xf>
    <xf numFmtId="0" fontId="31" fillId="0" borderId="31" xfId="46" applyFont="1" applyFill="1" applyBorder="1" applyAlignment="1">
      <alignment horizontal="center" vertical="center"/>
      <protection/>
    </xf>
    <xf numFmtId="0" fontId="31" fillId="0" borderId="32" xfId="46" applyFont="1" applyFill="1" applyBorder="1" applyAlignment="1">
      <alignment horizontal="center" vertical="center"/>
      <protection/>
    </xf>
    <xf numFmtId="0" fontId="32" fillId="0" borderId="33" xfId="46" applyFont="1" applyFill="1" applyBorder="1" applyAlignment="1">
      <alignment horizontal="right" vertical="center"/>
      <protection/>
    </xf>
    <xf numFmtId="0" fontId="31" fillId="0" borderId="0" xfId="46" applyFont="1" applyFill="1" applyAlignment="1">
      <alignment vertical="center"/>
      <protection/>
    </xf>
    <xf numFmtId="0" fontId="31" fillId="0" borderId="0" xfId="46" applyFont="1" applyAlignment="1">
      <alignment horizontal="center"/>
      <protection/>
    </xf>
    <xf numFmtId="0" fontId="29" fillId="0" borderId="0" xfId="60" applyFont="1">
      <alignment/>
      <protection/>
    </xf>
    <xf numFmtId="0" fontId="29" fillId="0" borderId="0" xfId="50" applyFont="1">
      <alignment/>
      <protection/>
    </xf>
    <xf numFmtId="0" fontId="36" fillId="0" borderId="0" xfId="54" applyFont="1">
      <alignment/>
      <protection/>
    </xf>
    <xf numFmtId="0" fontId="29" fillId="0" borderId="0" xfId="60" applyFont="1" applyFill="1">
      <alignment/>
      <protection/>
    </xf>
    <xf numFmtId="0" fontId="29" fillId="0" borderId="0" xfId="54" applyFont="1">
      <alignment/>
      <protection/>
    </xf>
    <xf numFmtId="0" fontId="37" fillId="0" borderId="0" xfId="54" applyFont="1" applyFill="1" applyAlignment="1">
      <alignment horizontal="center"/>
      <protection/>
    </xf>
    <xf numFmtId="0" fontId="38" fillId="0" borderId="0" xfId="54" applyFont="1" applyFill="1">
      <alignment/>
      <protection/>
    </xf>
    <xf numFmtId="0" fontId="38" fillId="0" borderId="0" xfId="60" applyFont="1" applyFill="1">
      <alignment/>
      <protection/>
    </xf>
    <xf numFmtId="0" fontId="39" fillId="38" borderId="33" xfId="54" applyFont="1" applyFill="1" applyBorder="1" applyAlignment="1">
      <alignment horizontal="left"/>
      <protection/>
    </xf>
    <xf numFmtId="0" fontId="40" fillId="38" borderId="33" xfId="54" applyFont="1" applyFill="1" applyBorder="1">
      <alignment/>
      <protection/>
    </xf>
    <xf numFmtId="0" fontId="39" fillId="38" borderId="33" xfId="60" applyFont="1" applyFill="1" applyBorder="1">
      <alignment/>
      <protection/>
    </xf>
    <xf numFmtId="0" fontId="39" fillId="38" borderId="34" xfId="60" applyFont="1" applyFill="1" applyBorder="1">
      <alignment/>
      <protection/>
    </xf>
    <xf numFmtId="0" fontId="26" fillId="38" borderId="35" xfId="54" applyFont="1" applyFill="1" applyBorder="1" applyAlignment="1">
      <alignment horizontal="center"/>
      <protection/>
    </xf>
    <xf numFmtId="0" fontId="26" fillId="38" borderId="36" xfId="54" applyFont="1" applyFill="1" applyBorder="1" applyAlignment="1">
      <alignment horizontal="center"/>
      <protection/>
    </xf>
    <xf numFmtId="0" fontId="26" fillId="38" borderId="12" xfId="54" applyFont="1" applyFill="1" applyBorder="1" applyAlignment="1">
      <alignment horizontal="center"/>
      <protection/>
    </xf>
    <xf numFmtId="0" fontId="26" fillId="38" borderId="10" xfId="54" applyFont="1" applyFill="1" applyBorder="1" applyAlignment="1">
      <alignment horizontal="center"/>
      <protection/>
    </xf>
    <xf numFmtId="0" fontId="33" fillId="38" borderId="24" xfId="54" applyFont="1" applyFill="1" applyBorder="1" applyAlignment="1">
      <alignment horizontal="center"/>
      <protection/>
    </xf>
    <xf numFmtId="0" fontId="33" fillId="38" borderId="27" xfId="54" applyFont="1" applyFill="1" applyBorder="1" applyAlignment="1">
      <alignment horizontal="center"/>
      <protection/>
    </xf>
    <xf numFmtId="0" fontId="33" fillId="34" borderId="18" xfId="54" applyFont="1" applyFill="1" applyBorder="1" applyAlignment="1">
      <alignment horizontal="center"/>
      <protection/>
    </xf>
    <xf numFmtId="0" fontId="33" fillId="34" borderId="21" xfId="58" applyFont="1" applyFill="1" applyBorder="1">
      <alignment/>
      <protection/>
    </xf>
    <xf numFmtId="3" fontId="33" fillId="34" borderId="37" xfId="54" applyNumberFormat="1" applyFont="1" applyFill="1" applyBorder="1" applyAlignment="1">
      <alignment horizontal="center"/>
      <protection/>
    </xf>
    <xf numFmtId="3" fontId="33" fillId="38" borderId="18" xfId="54" applyNumberFormat="1" applyFont="1" applyFill="1" applyBorder="1" applyAlignment="1">
      <alignment horizontal="center"/>
      <protection/>
    </xf>
    <xf numFmtId="0" fontId="33" fillId="34" borderId="22" xfId="54" applyFont="1" applyFill="1" applyBorder="1" applyAlignment="1">
      <alignment horizontal="center"/>
      <protection/>
    </xf>
    <xf numFmtId="0" fontId="33" fillId="34" borderId="23" xfId="58" applyFont="1" applyFill="1" applyBorder="1" applyAlignment="1">
      <alignment horizontal="left"/>
      <protection/>
    </xf>
    <xf numFmtId="3" fontId="33" fillId="34" borderId="38" xfId="54" applyNumberFormat="1" applyFont="1" applyFill="1" applyBorder="1" applyAlignment="1">
      <alignment horizontal="center"/>
      <protection/>
    </xf>
    <xf numFmtId="3" fontId="33" fillId="38" borderId="22" xfId="54" applyNumberFormat="1" applyFont="1" applyFill="1" applyBorder="1" applyAlignment="1">
      <alignment horizontal="center"/>
      <protection/>
    </xf>
    <xf numFmtId="0" fontId="33" fillId="34" borderId="23" xfId="58" applyFont="1" applyFill="1" applyBorder="1">
      <alignment/>
      <protection/>
    </xf>
    <xf numFmtId="0" fontId="33" fillId="34" borderId="23" xfId="54" applyFont="1" applyFill="1" applyBorder="1" applyAlignment="1">
      <alignment horizontal="left"/>
      <protection/>
    </xf>
    <xf numFmtId="0" fontId="33" fillId="34" borderId="23" xfId="53" applyFont="1" applyFill="1" applyBorder="1">
      <alignment/>
      <protection/>
    </xf>
    <xf numFmtId="0" fontId="33" fillId="34" borderId="24" xfId="60" applyFont="1" applyFill="1" applyBorder="1" applyAlignment="1">
      <alignment horizontal="center"/>
      <protection/>
    </xf>
    <xf numFmtId="0" fontId="29" fillId="34" borderId="27" xfId="60" applyFont="1" applyFill="1" applyBorder="1">
      <alignment/>
      <protection/>
    </xf>
    <xf numFmtId="0" fontId="29" fillId="34" borderId="39" xfId="60" applyFont="1" applyFill="1" applyBorder="1">
      <alignment/>
      <protection/>
    </xf>
    <xf numFmtId="3" fontId="33" fillId="34" borderId="39" xfId="54" applyNumberFormat="1" applyFont="1" applyFill="1" applyBorder="1" applyAlignment="1">
      <alignment horizontal="center"/>
      <protection/>
    </xf>
    <xf numFmtId="3" fontId="33" fillId="38" borderId="24" xfId="54" applyNumberFormat="1" applyFont="1" applyFill="1" applyBorder="1" applyAlignment="1">
      <alignment horizontal="center"/>
      <protection/>
    </xf>
    <xf numFmtId="0" fontId="29" fillId="0" borderId="0" xfId="50" applyFont="1" applyBorder="1">
      <alignment/>
      <protection/>
    </xf>
    <xf numFmtId="0" fontId="3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8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1" fillId="37" borderId="14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32" fillId="0" borderId="42" xfId="0" applyFont="1" applyFill="1" applyBorder="1" applyAlignment="1">
      <alignment/>
    </xf>
    <xf numFmtId="0" fontId="28" fillId="34" borderId="16" xfId="46" applyFont="1" applyFill="1" applyBorder="1" applyAlignment="1">
      <alignment horizontal="center" wrapText="1"/>
      <protection/>
    </xf>
    <xf numFmtId="0" fontId="41" fillId="34" borderId="16" xfId="46" applyFont="1" applyFill="1" applyBorder="1" applyAlignment="1">
      <alignment horizontal="center" wrapText="1"/>
      <protection/>
    </xf>
    <xf numFmtId="0" fontId="27" fillId="37" borderId="0" xfId="0" applyFont="1" applyFill="1" applyBorder="1" applyAlignment="1" applyProtection="1">
      <alignment horizontal="center"/>
      <protection locked="0"/>
    </xf>
    <xf numFmtId="0" fontId="30" fillId="0" borderId="0" xfId="46" applyFont="1" applyFill="1" applyBorder="1" applyAlignment="1" applyProtection="1">
      <alignment horizontal="center"/>
      <protection/>
    </xf>
    <xf numFmtId="0" fontId="30" fillId="0" borderId="0" xfId="46" applyFont="1" applyFill="1" applyAlignment="1">
      <alignment horizontal="center"/>
      <protection/>
    </xf>
    <xf numFmtId="0" fontId="42" fillId="0" borderId="0" xfId="46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>
      <alignment/>
    </xf>
    <xf numFmtId="0" fontId="31" fillId="0" borderId="34" xfId="46" applyFont="1" applyFill="1" applyBorder="1" applyAlignment="1">
      <alignment vertical="center"/>
      <protection/>
    </xf>
    <xf numFmtId="0" fontId="34" fillId="38" borderId="43" xfId="54" applyFont="1" applyFill="1" applyBorder="1" applyAlignment="1">
      <alignment horizontal="right" vertical="center" wrapText="1"/>
      <protection/>
    </xf>
    <xf numFmtId="0" fontId="40" fillId="38" borderId="44" xfId="54" applyFont="1" applyFill="1" applyBorder="1" applyAlignment="1">
      <alignment vertical="top" wrapText="1"/>
      <protection/>
    </xf>
    <xf numFmtId="0" fontId="85" fillId="39" borderId="45" xfId="54" applyFont="1" applyFill="1" applyBorder="1" applyAlignment="1">
      <alignment/>
      <protection/>
    </xf>
    <xf numFmtId="0" fontId="85" fillId="39" borderId="33" xfId="54" applyFont="1" applyFill="1" applyBorder="1" applyAlignment="1">
      <alignment/>
      <protection/>
    </xf>
    <xf numFmtId="0" fontId="85" fillId="39" borderId="33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8" fillId="40" borderId="16" xfId="46" applyFont="1" applyFill="1" applyBorder="1" applyAlignment="1">
      <alignment horizontal="center"/>
      <protection/>
    </xf>
    <xf numFmtId="0" fontId="34" fillId="40" borderId="16" xfId="56" applyFont="1" applyFill="1" applyBorder="1" applyAlignment="1">
      <alignment horizontal="center"/>
      <protection/>
    </xf>
    <xf numFmtId="172" fontId="33" fillId="38" borderId="21" xfId="54" applyNumberFormat="1" applyFont="1" applyFill="1" applyBorder="1" applyAlignment="1">
      <alignment horizontal="center"/>
      <protection/>
    </xf>
    <xf numFmtId="172" fontId="33" fillId="38" borderId="23" xfId="54" applyNumberFormat="1" applyFont="1" applyFill="1" applyBorder="1" applyAlignment="1">
      <alignment horizontal="center"/>
      <protection/>
    </xf>
    <xf numFmtId="172" fontId="33" fillId="38" borderId="27" xfId="54" applyNumberFormat="1" applyFont="1" applyFill="1" applyBorder="1" applyAlignment="1">
      <alignment horizontal="center"/>
      <protection/>
    </xf>
    <xf numFmtId="0" fontId="67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left"/>
    </xf>
    <xf numFmtId="0" fontId="30" fillId="0" borderId="0" xfId="46" applyFont="1">
      <alignment/>
      <protection/>
    </xf>
    <xf numFmtId="0" fontId="29" fillId="0" borderId="0" xfId="46" applyFont="1" applyFill="1" applyBorder="1">
      <alignment/>
      <protection/>
    </xf>
    <xf numFmtId="0" fontId="87" fillId="0" borderId="0" xfId="46" applyFont="1" applyFill="1" applyBorder="1" applyAlignment="1">
      <alignment horizontal="center"/>
      <protection/>
    </xf>
    <xf numFmtId="0" fontId="29" fillId="0" borderId="0" xfId="46" applyFont="1">
      <alignment/>
      <protection/>
    </xf>
    <xf numFmtId="0" fontId="31" fillId="0" borderId="0" xfId="46" applyFont="1" applyAlignment="1">
      <alignment/>
      <protection/>
    </xf>
    <xf numFmtId="0" fontId="31" fillId="41" borderId="0" xfId="46" applyFont="1" applyFill="1" applyAlignment="1">
      <alignment horizontal="center"/>
      <protection/>
    </xf>
    <xf numFmtId="0" fontId="31" fillId="0" borderId="0" xfId="50" applyFont="1" applyFill="1" applyBorder="1" applyAlignment="1" applyProtection="1">
      <alignment horizontal="center"/>
      <protection/>
    </xf>
    <xf numFmtId="0" fontId="31" fillId="0" borderId="0" xfId="50" applyFont="1" applyFill="1" applyBorder="1" applyProtection="1">
      <alignment/>
      <protection/>
    </xf>
    <xf numFmtId="0" fontId="31" fillId="0" borderId="0" xfId="50" applyFont="1" applyFill="1" applyBorder="1" applyAlignment="1" applyProtection="1">
      <alignment horizontal="left"/>
      <protection/>
    </xf>
    <xf numFmtId="0" fontId="31" fillId="41" borderId="0" xfId="50" applyFont="1" applyFill="1" applyBorder="1" applyAlignment="1" applyProtection="1">
      <alignment horizontal="center"/>
      <protection/>
    </xf>
    <xf numFmtId="0" fontId="32" fillId="0" borderId="0" xfId="46" applyFont="1" applyFill="1" applyBorder="1" applyAlignment="1">
      <alignment horizontal="center"/>
      <protection/>
    </xf>
    <xf numFmtId="0" fontId="45" fillId="42" borderId="46" xfId="56" applyFont="1" applyFill="1" applyBorder="1" applyAlignment="1">
      <alignment horizontal="center"/>
      <protection/>
    </xf>
    <xf numFmtId="0" fontId="34" fillId="0" borderId="0" xfId="56" applyFont="1" applyFill="1" applyBorder="1" applyAlignment="1">
      <alignment horizontal="center" wrapText="1"/>
      <protection/>
    </xf>
    <xf numFmtId="0" fontId="32" fillId="0" borderId="0" xfId="46" applyFont="1">
      <alignment/>
      <protection/>
    </xf>
    <xf numFmtId="0" fontId="88" fillId="42" borderId="47" xfId="56" applyFont="1" applyFill="1" applyBorder="1" applyAlignment="1">
      <alignment horizontal="center"/>
      <protection/>
    </xf>
    <xf numFmtId="0" fontId="45" fillId="42" borderId="46" xfId="56" applyFont="1" applyFill="1" applyBorder="1" applyAlignment="1">
      <alignment/>
      <protection/>
    </xf>
    <xf numFmtId="0" fontId="28" fillId="42" borderId="46" xfId="56" applyFont="1" applyFill="1" applyBorder="1" applyAlignment="1">
      <alignment horizontal="center"/>
      <protection/>
    </xf>
    <xf numFmtId="0" fontId="28" fillId="0" borderId="0" xfId="46" applyFont="1">
      <alignment/>
      <protection/>
    </xf>
    <xf numFmtId="0" fontId="33" fillId="0" borderId="0" xfId="46" applyFont="1" applyFill="1" applyBorder="1" applyAlignment="1">
      <alignment horizontal="center"/>
      <protection/>
    </xf>
    <xf numFmtId="0" fontId="32" fillId="0" borderId="0" xfId="46" applyFont="1" applyFill="1" applyBorder="1">
      <alignment/>
      <protection/>
    </xf>
    <xf numFmtId="0" fontId="28" fillId="0" borderId="0" xfId="46" applyFont="1" applyFill="1" applyBorder="1" applyAlignment="1">
      <alignment/>
      <protection/>
    </xf>
    <xf numFmtId="0" fontId="33" fillId="0" borderId="0" xfId="50" applyFont="1" applyFill="1" applyBorder="1" applyAlignment="1" applyProtection="1">
      <alignment horizontal="center"/>
      <protection/>
    </xf>
    <xf numFmtId="0" fontId="84" fillId="0" borderId="0" xfId="46" applyFont="1" applyFill="1" applyBorder="1" applyAlignment="1">
      <alignment horizontal="center"/>
      <protection/>
    </xf>
    <xf numFmtId="0" fontId="33" fillId="0" borderId="0" xfId="46" applyFont="1" applyAlignment="1">
      <alignment horizontal="center"/>
      <protection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48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0" fontId="45" fillId="0" borderId="48" xfId="0" applyFont="1" applyBorder="1" applyAlignment="1">
      <alignment vertical="center"/>
    </xf>
    <xf numFmtId="0" fontId="28" fillId="35" borderId="49" xfId="57" applyFont="1" applyFill="1" applyBorder="1" applyAlignment="1">
      <alignment vertical="center"/>
      <protection/>
    </xf>
    <xf numFmtId="0" fontId="28" fillId="37" borderId="19" xfId="57" applyFont="1" applyFill="1" applyBorder="1" applyAlignment="1">
      <alignment horizontal="center" vertical="center"/>
      <protection/>
    </xf>
    <xf numFmtId="0" fontId="27" fillId="0" borderId="50" xfId="0" applyFont="1" applyBorder="1" applyAlignment="1">
      <alignment horizontal="right" inden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45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7" fillId="0" borderId="0" xfId="0" applyFont="1" applyFill="1" applyAlignment="1">
      <alignment horizontal="center"/>
    </xf>
    <xf numFmtId="0" fontId="28" fillId="35" borderId="51" xfId="57" applyFont="1" applyFill="1" applyBorder="1" applyAlignment="1">
      <alignment vertical="center"/>
      <protection/>
    </xf>
    <xf numFmtId="0" fontId="28" fillId="37" borderId="52" xfId="57" applyFont="1" applyFill="1" applyBorder="1" applyAlignment="1">
      <alignment horizontal="center" vertical="center"/>
      <protection/>
    </xf>
    <xf numFmtId="0" fontId="27" fillId="0" borderId="53" xfId="0" applyFont="1" applyBorder="1" applyAlignment="1">
      <alignment horizontal="right" indent="1"/>
    </xf>
    <xf numFmtId="0" fontId="27" fillId="0" borderId="50" xfId="0" applyFont="1" applyBorder="1" applyAlignment="1">
      <alignment horizontal="center"/>
    </xf>
    <xf numFmtId="0" fontId="28" fillId="37" borderId="48" xfId="57" applyFont="1" applyFill="1" applyBorder="1" applyAlignment="1">
      <alignment horizontal="center" vertical="center"/>
      <protection/>
    </xf>
    <xf numFmtId="0" fontId="27" fillId="0" borderId="53" xfId="0" applyFont="1" applyBorder="1" applyAlignment="1">
      <alignment horizontal="center"/>
    </xf>
    <xf numFmtId="0" fontId="45" fillId="0" borderId="0" xfId="0" applyFont="1" applyAlignment="1">
      <alignment/>
    </xf>
    <xf numFmtId="0" fontId="27" fillId="0" borderId="43" xfId="0" applyFont="1" applyBorder="1" applyAlignment="1">
      <alignment horizontal="center" vertical="center" wrapText="1"/>
    </xf>
    <xf numFmtId="0" fontId="28" fillId="0" borderId="48" xfId="57" applyFont="1" applyFill="1" applyBorder="1" applyAlignment="1">
      <alignment horizontal="center" vertical="center"/>
      <protection/>
    </xf>
    <xf numFmtId="0" fontId="27" fillId="0" borderId="48" xfId="0" applyFont="1" applyFill="1" applyBorder="1" applyAlignment="1">
      <alignment horizontal="center"/>
    </xf>
    <xf numFmtId="0" fontId="28" fillId="35" borderId="54" xfId="57" applyFont="1" applyFill="1" applyBorder="1" applyAlignment="1">
      <alignment vertical="center"/>
      <protection/>
    </xf>
    <xf numFmtId="0" fontId="28" fillId="37" borderId="55" xfId="57" applyFont="1" applyFill="1" applyBorder="1" applyAlignment="1">
      <alignment horizontal="center" vertical="center"/>
      <protection/>
    </xf>
    <xf numFmtId="0" fontId="27" fillId="0" borderId="50" xfId="0" applyFont="1" applyBorder="1" applyAlignment="1">
      <alignment/>
    </xf>
    <xf numFmtId="0" fontId="28" fillId="0" borderId="0" xfId="57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center"/>
    </xf>
    <xf numFmtId="0" fontId="28" fillId="35" borderId="56" xfId="57" applyFont="1" applyFill="1" applyBorder="1" applyAlignment="1">
      <alignment vertical="center"/>
      <protection/>
    </xf>
    <xf numFmtId="0" fontId="28" fillId="37" borderId="44" xfId="57" applyFont="1" applyFill="1" applyBorder="1" applyAlignment="1">
      <alignment horizontal="center" vertical="center"/>
      <protection/>
    </xf>
    <xf numFmtId="0" fontId="27" fillId="0" borderId="53" xfId="0" applyFont="1" applyBorder="1" applyAlignment="1">
      <alignment/>
    </xf>
    <xf numFmtId="0" fontId="28" fillId="37" borderId="57" xfId="57" applyFont="1" applyFill="1" applyBorder="1" applyAlignment="1">
      <alignment horizontal="center" vertical="center"/>
      <protection/>
    </xf>
    <xf numFmtId="0" fontId="28" fillId="0" borderId="0" xfId="57" applyFont="1" applyFill="1" applyBorder="1" applyAlignment="1">
      <alignment vertical="center"/>
      <protection/>
    </xf>
    <xf numFmtId="0" fontId="27" fillId="0" borderId="48" xfId="0" applyFont="1" applyBorder="1" applyAlignment="1">
      <alignment horizontal="center" vertical="center" wrapText="1"/>
    </xf>
    <xf numFmtId="0" fontId="28" fillId="0" borderId="48" xfId="57" applyFont="1" applyFill="1" applyBorder="1" applyAlignment="1">
      <alignment vertical="center"/>
      <protection/>
    </xf>
    <xf numFmtId="0" fontId="27" fillId="0" borderId="0" xfId="0" applyFont="1" applyBorder="1" applyAlignment="1">
      <alignment horizontal="center" vertical="center" wrapText="1"/>
    </xf>
    <xf numFmtId="0" fontId="28" fillId="37" borderId="58" xfId="57" applyFont="1" applyFill="1" applyBorder="1" applyAlignment="1">
      <alignment horizontal="center" vertical="center"/>
      <protection/>
    </xf>
    <xf numFmtId="0" fontId="27" fillId="0" borderId="28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48" xfId="0" applyFont="1" applyFill="1" applyBorder="1" applyAlignment="1">
      <alignment/>
    </xf>
    <xf numFmtId="0" fontId="45" fillId="0" borderId="48" xfId="0" applyFont="1" applyBorder="1" applyAlignment="1">
      <alignment/>
    </xf>
    <xf numFmtId="0" fontId="45" fillId="0" borderId="48" xfId="0" applyFont="1" applyFill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48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30" fillId="0" borderId="0" xfId="57" applyFont="1" applyFill="1" applyBorder="1" applyAlignment="1">
      <alignment horizontal="center" vertical="center"/>
      <protection/>
    </xf>
    <xf numFmtId="0" fontId="27" fillId="0" borderId="48" xfId="0" applyFont="1" applyBorder="1" applyAlignment="1">
      <alignment/>
    </xf>
    <xf numFmtId="0" fontId="27" fillId="0" borderId="48" xfId="0" applyFont="1" applyBorder="1" applyAlignment="1">
      <alignment horizontal="center" wrapText="1"/>
    </xf>
    <xf numFmtId="0" fontId="45" fillId="0" borderId="48" xfId="0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Fill="1" applyAlignment="1">
      <alignment/>
    </xf>
    <xf numFmtId="0" fontId="28" fillId="37" borderId="25" xfId="57" applyFont="1" applyFill="1" applyBorder="1" applyAlignment="1">
      <alignment horizontal="center" vertical="center"/>
      <protection/>
    </xf>
    <xf numFmtId="0" fontId="27" fillId="0" borderId="48" xfId="0" applyFont="1" applyBorder="1" applyAlignment="1">
      <alignment horizontal="right" indent="1"/>
    </xf>
    <xf numFmtId="0" fontId="27" fillId="0" borderId="59" xfId="0" applyFont="1" applyBorder="1" applyAlignment="1">
      <alignment horizontal="right" indent="1"/>
    </xf>
    <xf numFmtId="0" fontId="27" fillId="0" borderId="0" xfId="0" applyFont="1" applyFill="1" applyBorder="1" applyAlignment="1">
      <alignment horizontal="right" indent="1"/>
    </xf>
    <xf numFmtId="0" fontId="27" fillId="0" borderId="60" xfId="0" applyFont="1" applyBorder="1" applyAlignment="1">
      <alignment horizontal="right" inden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right" indent="1"/>
    </xf>
    <xf numFmtId="0" fontId="30" fillId="37" borderId="48" xfId="57" applyFont="1" applyFill="1" applyBorder="1" applyAlignment="1">
      <alignment horizontal="center" vertical="center"/>
      <protection/>
    </xf>
    <xf numFmtId="0" fontId="27" fillId="0" borderId="48" xfId="0" applyFont="1" applyFill="1" applyBorder="1" applyAlignment="1">
      <alignment horizontal="right" indent="1"/>
    </xf>
    <xf numFmtId="0" fontId="27" fillId="0" borderId="0" xfId="0" applyFont="1" applyBorder="1" applyAlignment="1">
      <alignment horizontal="right" vertical="center"/>
    </xf>
    <xf numFmtId="0" fontId="27" fillId="0" borderId="43" xfId="0" applyFont="1" applyBorder="1" applyAlignment="1">
      <alignment horizontal="center" vertical="center"/>
    </xf>
    <xf numFmtId="0" fontId="27" fillId="0" borderId="48" xfId="0" applyFont="1" applyBorder="1" applyAlignment="1">
      <alignment horizontal="right" vertical="center"/>
    </xf>
    <xf numFmtId="0" fontId="27" fillId="0" borderId="48" xfId="0" applyFont="1" applyFill="1" applyBorder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1" fillId="34" borderId="38" xfId="46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1" xfId="0" applyBorder="1" applyAlignment="1">
      <alignment/>
    </xf>
    <xf numFmtId="0" fontId="48" fillId="34" borderId="16" xfId="46" applyFont="1" applyFill="1" applyBorder="1" applyAlignment="1">
      <alignment horizontal="center" vertical="center"/>
      <protection/>
    </xf>
    <xf numFmtId="0" fontId="10" fillId="34" borderId="16" xfId="56" applyFont="1" applyFill="1" applyBorder="1" applyAlignment="1">
      <alignment horizontal="center" vertical="center"/>
      <protection/>
    </xf>
    <xf numFmtId="0" fontId="89" fillId="0" borderId="16" xfId="0" applyFont="1" applyBorder="1" applyAlignment="1">
      <alignment horizontal="left" vertical="center"/>
    </xf>
    <xf numFmtId="0" fontId="90" fillId="0" borderId="16" xfId="0" applyFont="1" applyBorder="1" applyAlignment="1">
      <alignment horizontal="left" vertical="center"/>
    </xf>
    <xf numFmtId="0" fontId="90" fillId="0" borderId="16" xfId="0" applyFont="1" applyBorder="1" applyAlignment="1">
      <alignment horizontal="center" vertical="center"/>
    </xf>
    <xf numFmtId="0" fontId="90" fillId="0" borderId="17" xfId="0" applyFont="1" applyBorder="1" applyAlignment="1">
      <alignment horizontal="center" vertical="center"/>
    </xf>
    <xf numFmtId="0" fontId="48" fillId="34" borderId="62" xfId="46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91" fillId="0" borderId="0" xfId="0" applyFont="1" applyAlignment="1">
      <alignment/>
    </xf>
    <xf numFmtId="20" fontId="9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1" fontId="0" fillId="0" borderId="0" xfId="0" applyNumberFormat="1" applyFill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83" fillId="0" borderId="58" xfId="0" applyFont="1" applyBorder="1" applyAlignment="1">
      <alignment horizontal="center"/>
    </xf>
    <xf numFmtId="0" fontId="90" fillId="0" borderId="45" xfId="0" applyFont="1" applyBorder="1" applyAlignment="1">
      <alignment vertical="center"/>
    </xf>
    <xf numFmtId="0" fontId="52" fillId="37" borderId="34" xfId="0" applyFont="1" applyFill="1" applyBorder="1" applyAlignment="1">
      <alignment horizontal="center" vertical="center"/>
    </xf>
    <xf numFmtId="174" fontId="32" fillId="37" borderId="63" xfId="0" applyNumberFormat="1" applyFont="1" applyFill="1" applyBorder="1" applyAlignment="1">
      <alignment horizontal="center"/>
    </xf>
    <xf numFmtId="174" fontId="32" fillId="37" borderId="4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20" fontId="52" fillId="0" borderId="16" xfId="0" applyNumberFormat="1" applyFont="1" applyFill="1" applyBorder="1" applyAlignment="1">
      <alignment horizontal="center" vertical="center"/>
    </xf>
    <xf numFmtId="1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90" fillId="0" borderId="64" xfId="0" applyFont="1" applyBorder="1" applyAlignment="1">
      <alignment vertical="center"/>
    </xf>
    <xf numFmtId="20" fontId="52" fillId="37" borderId="34" xfId="0" applyNumberFormat="1" applyFont="1" applyFill="1" applyBorder="1" applyAlignment="1">
      <alignment horizontal="center" vertical="center"/>
    </xf>
    <xf numFmtId="0" fontId="82" fillId="0" borderId="6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3" fillId="0" borderId="66" xfId="0" applyFont="1" applyFill="1" applyBorder="1" applyAlignment="1">
      <alignment horizontal="center" vertical="center"/>
    </xf>
    <xf numFmtId="0" fontId="28" fillId="34" borderId="14" xfId="46" applyFont="1" applyFill="1" applyBorder="1" applyAlignment="1">
      <alignment horizontal="center" vertical="center"/>
      <protection/>
    </xf>
    <xf numFmtId="0" fontId="94" fillId="0" borderId="0" xfId="0" applyFont="1" applyAlignment="1">
      <alignment horizontal="center"/>
    </xf>
    <xf numFmtId="0" fontId="33" fillId="0" borderId="0" xfId="46" applyFont="1" applyFill="1" applyBorder="1" applyAlignment="1">
      <alignment horizontal="center" textRotation="90"/>
      <protection/>
    </xf>
    <xf numFmtId="0" fontId="31" fillId="0" borderId="0" xfId="0" applyFont="1" applyFill="1" applyBorder="1" applyAlignment="1">
      <alignment horizontal="center"/>
    </xf>
    <xf numFmtId="0" fontId="82" fillId="0" borderId="0" xfId="0" applyFont="1" applyFill="1" applyAlignment="1">
      <alignment/>
    </xf>
    <xf numFmtId="0" fontId="31" fillId="0" borderId="0" xfId="46" applyFont="1" applyFill="1" applyBorder="1" applyAlignment="1" applyProtection="1">
      <alignment/>
      <protection/>
    </xf>
    <xf numFmtId="0" fontId="31" fillId="37" borderId="62" xfId="46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8" fillId="33" borderId="16" xfId="46" applyFont="1" applyFill="1" applyBorder="1" applyAlignment="1">
      <alignment horizontal="center"/>
      <protection/>
    </xf>
    <xf numFmtId="0" fontId="28" fillId="0" borderId="66" xfId="0" applyFont="1" applyFill="1" applyBorder="1" applyAlignment="1">
      <alignment horizontal="center" wrapText="1"/>
    </xf>
    <xf numFmtId="172" fontId="33" fillId="34" borderId="21" xfId="54" applyNumberFormat="1" applyFont="1" applyFill="1" applyBorder="1" applyAlignment="1">
      <alignment horizontal="center"/>
      <protection/>
    </xf>
    <xf numFmtId="172" fontId="33" fillId="34" borderId="23" xfId="54" applyNumberFormat="1" applyFont="1" applyFill="1" applyBorder="1" applyAlignment="1">
      <alignment horizontal="center"/>
      <protection/>
    </xf>
    <xf numFmtId="172" fontId="33" fillId="34" borderId="27" xfId="54" applyNumberFormat="1" applyFont="1" applyFill="1" applyBorder="1" applyAlignment="1">
      <alignment horizontal="center"/>
      <protection/>
    </xf>
    <xf numFmtId="0" fontId="33" fillId="34" borderId="24" xfId="54" applyFont="1" applyFill="1" applyBorder="1" applyAlignment="1">
      <alignment horizontal="center"/>
      <protection/>
    </xf>
    <xf numFmtId="0" fontId="33" fillId="34" borderId="27" xfId="54" applyFont="1" applyFill="1" applyBorder="1" applyAlignment="1">
      <alignment horizontal="left"/>
      <protection/>
    </xf>
    <xf numFmtId="0" fontId="33" fillId="0" borderId="42" xfId="46" applyFont="1" applyFill="1" applyBorder="1" applyAlignment="1">
      <alignment horizontal="left" vertical="center"/>
      <protection/>
    </xf>
    <xf numFmtId="0" fontId="95" fillId="0" borderId="45" xfId="46" applyFont="1" applyFill="1" applyBorder="1" applyAlignment="1">
      <alignment horizontal="center" vertical="center"/>
      <protection/>
    </xf>
    <xf numFmtId="0" fontId="36" fillId="36" borderId="0" xfId="55" applyFont="1" applyFill="1" applyBorder="1" applyAlignment="1">
      <alignment horizontal="center"/>
      <protection/>
    </xf>
    <xf numFmtId="0" fontId="32" fillId="0" borderId="33" xfId="46" applyFont="1" applyFill="1" applyBorder="1" applyAlignment="1">
      <alignment horizontal="center" vertical="center"/>
      <protection/>
    </xf>
    <xf numFmtId="0" fontId="32" fillId="0" borderId="34" xfId="46" applyFont="1" applyFill="1" applyBorder="1" applyAlignment="1">
      <alignment horizontal="center" vertical="center"/>
      <protection/>
    </xf>
    <xf numFmtId="0" fontId="32" fillId="0" borderId="34" xfId="46" applyFont="1" applyFill="1" applyBorder="1" applyAlignment="1">
      <alignment horizontal="right" vertical="center"/>
      <protection/>
    </xf>
    <xf numFmtId="0" fontId="31" fillId="0" borderId="0" xfId="46" applyFont="1" applyFill="1" applyAlignment="1">
      <alignment horizontal="left"/>
      <protection/>
    </xf>
    <xf numFmtId="0" fontId="33" fillId="0" borderId="45" xfId="46" applyFont="1" applyFill="1" applyBorder="1" applyAlignment="1">
      <alignment vertical="center"/>
      <protection/>
    </xf>
    <xf numFmtId="0" fontId="95" fillId="0" borderId="45" xfId="46" applyFont="1" applyFill="1" applyBorder="1" applyAlignment="1">
      <alignment horizontal="left" vertical="center"/>
      <protection/>
    </xf>
    <xf numFmtId="0" fontId="40" fillId="38" borderId="45" xfId="54" applyFont="1" applyFill="1" applyBorder="1" applyAlignment="1">
      <alignment/>
      <protection/>
    </xf>
    <xf numFmtId="0" fontId="40" fillId="38" borderId="33" xfId="54" applyFont="1" applyFill="1" applyBorder="1" applyAlignment="1">
      <alignment/>
      <protection/>
    </xf>
    <xf numFmtId="0" fontId="29" fillId="0" borderId="28" xfId="50" applyFont="1" applyBorder="1">
      <alignment/>
      <protection/>
    </xf>
    <xf numFmtId="0" fontId="29" fillId="0" borderId="63" xfId="50" applyFont="1" applyBorder="1">
      <alignment/>
      <protection/>
    </xf>
    <xf numFmtId="0" fontId="29" fillId="7" borderId="28" xfId="50" applyFont="1" applyFill="1" applyBorder="1">
      <alignment/>
      <protection/>
    </xf>
    <xf numFmtId="0" fontId="29" fillId="7" borderId="43" xfId="50" applyFont="1" applyFill="1" applyBorder="1">
      <alignment/>
      <protection/>
    </xf>
    <xf numFmtId="0" fontId="29" fillId="7" borderId="0" xfId="50" applyFont="1" applyFill="1" applyBorder="1">
      <alignment/>
      <protection/>
    </xf>
    <xf numFmtId="165" fontId="29" fillId="7" borderId="63" xfId="50" applyNumberFormat="1" applyFont="1" applyFill="1" applyBorder="1">
      <alignment/>
      <protection/>
    </xf>
    <xf numFmtId="0" fontId="29" fillId="7" borderId="48" xfId="50" applyFont="1" applyFill="1" applyBorder="1">
      <alignment/>
      <protection/>
    </xf>
    <xf numFmtId="165" fontId="29" fillId="7" borderId="44" xfId="50" applyNumberFormat="1" applyFont="1" applyFill="1" applyBorder="1">
      <alignment/>
      <protection/>
    </xf>
    <xf numFmtId="0" fontId="33" fillId="34" borderId="21" xfId="58" applyFont="1" applyFill="1" applyBorder="1" applyAlignment="1">
      <alignment horizontal="left"/>
      <protection/>
    </xf>
    <xf numFmtId="0" fontId="33" fillId="34" borderId="21" xfId="54" applyFont="1" applyFill="1" applyBorder="1" applyAlignment="1">
      <alignment horizontal="left"/>
      <protection/>
    </xf>
    <xf numFmtId="0" fontId="32" fillId="0" borderId="33" xfId="46" applyFont="1" applyFill="1" applyBorder="1" applyAlignment="1">
      <alignment horizontal="center" vertical="center"/>
      <protection/>
    </xf>
    <xf numFmtId="0" fontId="31" fillId="0" borderId="0" xfId="55" applyFont="1" applyFill="1" applyBorder="1" applyAlignment="1">
      <alignment horizontal="center"/>
      <protection/>
    </xf>
    <xf numFmtId="0" fontId="31" fillId="36" borderId="0" xfId="55" applyFont="1" applyFill="1" applyBorder="1" applyAlignment="1">
      <alignment horizontal="center"/>
      <protection/>
    </xf>
    <xf numFmtId="0" fontId="31" fillId="0" borderId="0" xfId="46" applyFont="1" applyFill="1" applyAlignment="1">
      <alignment horizontal="center"/>
      <protection/>
    </xf>
    <xf numFmtId="0" fontId="32" fillId="0" borderId="45" xfId="46" applyFont="1" applyFill="1" applyBorder="1" applyAlignment="1">
      <alignment vertical="center"/>
      <protection/>
    </xf>
    <xf numFmtId="0" fontId="32" fillId="0" borderId="34" xfId="46" applyFont="1" applyFill="1" applyBorder="1" applyAlignment="1">
      <alignment vertical="center"/>
      <protection/>
    </xf>
    <xf numFmtId="165" fontId="33" fillId="0" borderId="0" xfId="46" applyNumberFormat="1" applyFont="1" applyFill="1" applyAlignment="1">
      <alignment horizontal="center"/>
      <protection/>
    </xf>
    <xf numFmtId="165" fontId="31" fillId="0" borderId="0" xfId="46" applyNumberFormat="1" applyFont="1" applyFill="1" applyAlignment="1">
      <alignment horizontal="center"/>
      <protection/>
    </xf>
    <xf numFmtId="0" fontId="31" fillId="0" borderId="0" xfId="46" applyFont="1" applyFill="1">
      <alignment/>
      <protection/>
    </xf>
    <xf numFmtId="0" fontId="31" fillId="0" borderId="0" xfId="46" applyFont="1" applyFill="1" applyBorder="1">
      <alignment/>
      <protection/>
    </xf>
    <xf numFmtId="0" fontId="32" fillId="0" borderId="0" xfId="46" applyFont="1" applyFill="1" applyBorder="1" applyAlignment="1">
      <alignment vertical="center"/>
      <protection/>
    </xf>
    <xf numFmtId="0" fontId="33" fillId="0" borderId="0" xfId="46" applyFont="1" applyFill="1" applyBorder="1" applyAlignment="1">
      <alignment vertical="center"/>
      <protection/>
    </xf>
    <xf numFmtId="0" fontId="31" fillId="36" borderId="0" xfId="46" applyFont="1" applyFill="1">
      <alignment/>
      <protection/>
    </xf>
    <xf numFmtId="0" fontId="32" fillId="0" borderId="33" xfId="46" applyFont="1" applyFill="1" applyBorder="1" applyAlignment="1">
      <alignment horizontal="left" vertical="center"/>
      <protection/>
    </xf>
    <xf numFmtId="0" fontId="33" fillId="36" borderId="0" xfId="55" applyFont="1" applyFill="1" applyBorder="1" applyAlignment="1">
      <alignment/>
      <protection/>
    </xf>
    <xf numFmtId="0" fontId="33" fillId="0" borderId="0" xfId="46" applyFont="1" applyBorder="1" applyAlignment="1">
      <alignment horizontal="center" vertical="center"/>
      <protection/>
    </xf>
    <xf numFmtId="0" fontId="33" fillId="13" borderId="42" xfId="46" applyFont="1" applyFill="1" applyBorder="1" applyAlignment="1">
      <alignment horizontal="center" vertical="center"/>
      <protection/>
    </xf>
    <xf numFmtId="0" fontId="33" fillId="0" borderId="0" xfId="46" applyFont="1" applyAlignment="1">
      <alignment horizontal="center" vertical="center"/>
      <protection/>
    </xf>
    <xf numFmtId="0" fontId="33" fillId="34" borderId="36" xfId="54" applyFont="1" applyFill="1" applyBorder="1" applyAlignment="1">
      <alignment horizontal="left"/>
      <protection/>
    </xf>
    <xf numFmtId="3" fontId="33" fillId="34" borderId="12" xfId="54" applyNumberFormat="1" applyFont="1" applyFill="1" applyBorder="1" applyAlignment="1">
      <alignment horizontal="center"/>
      <protection/>
    </xf>
    <xf numFmtId="172" fontId="33" fillId="34" borderId="36" xfId="54" applyNumberFormat="1" applyFont="1" applyFill="1" applyBorder="1" applyAlignment="1">
      <alignment horizontal="center"/>
      <protection/>
    </xf>
    <xf numFmtId="165" fontId="55" fillId="13" borderId="34" xfId="46" applyNumberFormat="1" applyFont="1" applyFill="1" applyBorder="1" applyAlignment="1">
      <alignment horizontal="center" vertical="center"/>
      <protection/>
    </xf>
    <xf numFmtId="0" fontId="31" fillId="37" borderId="16" xfId="0" applyFont="1" applyFill="1" applyBorder="1" applyAlignment="1">
      <alignment horizontal="center"/>
    </xf>
    <xf numFmtId="0" fontId="31" fillId="0" borderId="51" xfId="46" applyFont="1" applyFill="1" applyBorder="1" applyAlignment="1">
      <alignment horizontal="center" vertical="center"/>
      <protection/>
    </xf>
    <xf numFmtId="0" fontId="31" fillId="0" borderId="52" xfId="46" applyFont="1" applyFill="1" applyBorder="1" applyAlignment="1">
      <alignment horizontal="center" vertical="center"/>
      <protection/>
    </xf>
    <xf numFmtId="0" fontId="31" fillId="37" borderId="25" xfId="0" applyFont="1" applyFill="1" applyBorder="1" applyAlignment="1">
      <alignment horizontal="center"/>
    </xf>
    <xf numFmtId="0" fontId="29" fillId="7" borderId="64" xfId="50" applyFont="1" applyFill="1" applyBorder="1">
      <alignment/>
      <protection/>
    </xf>
    <xf numFmtId="0" fontId="29" fillId="7" borderId="67" xfId="50" applyFont="1" applyFill="1" applyBorder="1">
      <alignment/>
      <protection/>
    </xf>
    <xf numFmtId="165" fontId="29" fillId="7" borderId="68" xfId="50" applyNumberFormat="1" applyFont="1" applyFill="1" applyBorder="1">
      <alignment/>
      <protection/>
    </xf>
    <xf numFmtId="0" fontId="31" fillId="0" borderId="57" xfId="46" applyFont="1" applyFill="1" applyBorder="1" applyAlignment="1">
      <alignment horizontal="center" vertical="center"/>
      <protection/>
    </xf>
    <xf numFmtId="0" fontId="31" fillId="0" borderId="69" xfId="46" applyFont="1" applyFill="1" applyBorder="1" applyAlignment="1">
      <alignment horizontal="center" vertical="center"/>
      <protection/>
    </xf>
    <xf numFmtId="0" fontId="31" fillId="0" borderId="70" xfId="46" applyFont="1" applyFill="1" applyBorder="1" applyAlignment="1">
      <alignment horizontal="center" vertical="center"/>
      <protection/>
    </xf>
    <xf numFmtId="0" fontId="31" fillId="0" borderId="33" xfId="46" applyFont="1" applyFill="1" applyBorder="1" applyAlignment="1">
      <alignment horizontal="center" vertical="center"/>
      <protection/>
    </xf>
    <xf numFmtId="0" fontId="31" fillId="0" borderId="43" xfId="46" applyFont="1" applyFill="1" applyBorder="1" applyAlignment="1">
      <alignment horizontal="center" vertical="center"/>
      <protection/>
    </xf>
    <xf numFmtId="0" fontId="31" fillId="0" borderId="48" xfId="46" applyFont="1" applyFill="1" applyBorder="1" applyAlignment="1">
      <alignment horizontal="left" vertical="center"/>
      <protection/>
    </xf>
    <xf numFmtId="0" fontId="31" fillId="0" borderId="37" xfId="46" applyFont="1" applyFill="1" applyBorder="1" applyAlignment="1">
      <alignment horizontal="center" vertical="center"/>
      <protection/>
    </xf>
    <xf numFmtId="0" fontId="31" fillId="0" borderId="38" xfId="46" applyFont="1" applyFill="1" applyBorder="1" applyAlignment="1">
      <alignment horizontal="center" vertical="center"/>
      <protection/>
    </xf>
    <xf numFmtId="0" fontId="31" fillId="0" borderId="39" xfId="46" applyFont="1" applyFill="1" applyBorder="1" applyAlignment="1">
      <alignment horizontal="center" vertical="center"/>
      <protection/>
    </xf>
    <xf numFmtId="0" fontId="31" fillId="0" borderId="71" xfId="46" applyFont="1" applyFill="1" applyBorder="1" applyAlignment="1">
      <alignment horizontal="center" vertical="center"/>
      <protection/>
    </xf>
    <xf numFmtId="165" fontId="55" fillId="43" borderId="42" xfId="46" applyNumberFormat="1" applyFont="1" applyFill="1" applyBorder="1" applyAlignment="1">
      <alignment horizontal="center" vertical="center"/>
      <protection/>
    </xf>
    <xf numFmtId="0" fontId="31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83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2" fontId="28" fillId="0" borderId="0" xfId="46" applyNumberFormat="1" applyFont="1" applyFill="1" applyBorder="1" applyAlignment="1">
      <alignment horizontal="center"/>
      <protection/>
    </xf>
    <xf numFmtId="0" fontId="96" fillId="0" borderId="0" xfId="46" applyFont="1" applyFill="1" applyBorder="1" applyAlignment="1">
      <alignment horizontal="center"/>
      <protection/>
    </xf>
    <xf numFmtId="0" fontId="32" fillId="0" borderId="0" xfId="46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7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8" fillId="34" borderId="16" xfId="46" applyFont="1" applyFill="1" applyBorder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6" fillId="0" borderId="0" xfId="0" applyFont="1" applyAlignment="1" applyProtection="1">
      <alignment horizontal="center"/>
      <protection locked="0"/>
    </xf>
    <xf numFmtId="0" fontId="31" fillId="37" borderId="0" xfId="0" applyFont="1" applyFill="1" applyBorder="1" applyAlignment="1" applyProtection="1">
      <alignment horizontal="center"/>
      <protection locked="0"/>
    </xf>
    <xf numFmtId="0" fontId="96" fillId="35" borderId="0" xfId="46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7" fillId="0" borderId="0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96" fillId="0" borderId="0" xfId="46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98" fillId="41" borderId="0" xfId="0" applyNumberFormat="1" applyFont="1" applyFill="1" applyAlignment="1" applyProtection="1">
      <alignment horizontal="center"/>
      <protection hidden="1"/>
    </xf>
    <xf numFmtId="0" fontId="97" fillId="41" borderId="0" xfId="0" applyNumberFormat="1" applyFont="1" applyFill="1" applyAlignment="1" applyProtection="1">
      <alignment horizontal="right"/>
      <protection hidden="1"/>
    </xf>
    <xf numFmtId="0" fontId="97" fillId="41" borderId="0" xfId="0" applyNumberFormat="1" applyFont="1" applyFill="1" applyAlignment="1" applyProtection="1">
      <alignment horizontal="left"/>
      <protection hidden="1"/>
    </xf>
    <xf numFmtId="173" fontId="97" fillId="41" borderId="0" xfId="0" applyNumberFormat="1" applyFont="1" applyFill="1" applyAlignment="1" applyProtection="1">
      <alignment horizontal="center"/>
      <protection hidden="1"/>
    </xf>
    <xf numFmtId="0" fontId="99" fillId="0" borderId="0" xfId="0" applyFont="1" applyAlignment="1">
      <alignment horizontal="center"/>
    </xf>
    <xf numFmtId="0" fontId="100" fillId="44" borderId="0" xfId="0" applyFont="1" applyFill="1" applyAlignment="1" applyProtection="1">
      <alignment horizontal="center" vertical="center"/>
      <protection locked="0"/>
    </xf>
    <xf numFmtId="0" fontId="101" fillId="41" borderId="0" xfId="0" applyNumberFormat="1" applyFont="1" applyFill="1" applyAlignment="1" applyProtection="1">
      <alignment horizontal="center"/>
      <protection hidden="1"/>
    </xf>
    <xf numFmtId="0" fontId="84" fillId="45" borderId="28" xfId="46" applyFont="1" applyFill="1" applyBorder="1" applyAlignment="1">
      <alignment horizontal="center" vertical="top" wrapText="1"/>
      <protection/>
    </xf>
    <xf numFmtId="0" fontId="84" fillId="45" borderId="0" xfId="46" applyFont="1" applyFill="1" applyAlignment="1">
      <alignment horizontal="center" vertical="top" wrapText="1"/>
      <protection/>
    </xf>
    <xf numFmtId="0" fontId="36" fillId="36" borderId="0" xfId="55" applyFont="1" applyFill="1" applyBorder="1" applyAlignment="1">
      <alignment horizontal="center"/>
      <protection/>
    </xf>
    <xf numFmtId="0" fontId="36" fillId="36" borderId="0" xfId="55" applyFont="1" applyFill="1" applyBorder="1" applyAlignment="1">
      <alignment horizontal="right"/>
      <protection/>
    </xf>
    <xf numFmtId="0" fontId="102" fillId="39" borderId="33" xfId="54" applyFont="1" applyFill="1" applyBorder="1" applyAlignment="1">
      <alignment horizontal="left"/>
      <protection/>
    </xf>
    <xf numFmtId="0" fontId="40" fillId="38" borderId="64" xfId="54" applyFont="1" applyFill="1" applyBorder="1" applyAlignment="1">
      <alignment horizontal="center" vertical="center" wrapText="1"/>
      <protection/>
    </xf>
    <xf numFmtId="0" fontId="40" fillId="38" borderId="68" xfId="54" applyFont="1" applyFill="1" applyBorder="1" applyAlignment="1">
      <alignment horizontal="center" vertical="center" wrapText="1"/>
      <protection/>
    </xf>
    <xf numFmtId="0" fontId="102" fillId="39" borderId="33" xfId="54" applyFont="1" applyFill="1" applyBorder="1" applyAlignment="1">
      <alignment horizontal="center" vertical="center"/>
      <protection/>
    </xf>
    <xf numFmtId="0" fontId="64" fillId="38" borderId="72" xfId="54" applyFont="1" applyFill="1" applyBorder="1" applyAlignment="1">
      <alignment horizontal="center" vertical="center" wrapText="1"/>
      <protection/>
    </xf>
    <xf numFmtId="0" fontId="64" fillId="38" borderId="73" xfId="54" applyFont="1" applyFill="1" applyBorder="1" applyAlignment="1">
      <alignment horizontal="center" vertical="center" wrapText="1"/>
      <protection/>
    </xf>
    <xf numFmtId="0" fontId="37" fillId="46" borderId="64" xfId="54" applyFont="1" applyFill="1" applyBorder="1" applyAlignment="1">
      <alignment horizontal="center" vertical="center"/>
      <protection/>
    </xf>
    <xf numFmtId="0" fontId="37" fillId="46" borderId="68" xfId="54" applyFont="1" applyFill="1" applyBorder="1" applyAlignment="1">
      <alignment horizontal="center" vertical="center"/>
      <protection/>
    </xf>
    <xf numFmtId="0" fontId="37" fillId="46" borderId="43" xfId="54" applyFont="1" applyFill="1" applyBorder="1" applyAlignment="1">
      <alignment horizontal="center" vertical="center"/>
      <protection/>
    </xf>
    <xf numFmtId="0" fontId="37" fillId="46" borderId="48" xfId="54" applyFont="1" applyFill="1" applyBorder="1" applyAlignment="1">
      <alignment horizontal="center" vertical="center"/>
      <protection/>
    </xf>
    <xf numFmtId="0" fontId="102" fillId="39" borderId="34" xfId="54" applyFont="1" applyFill="1" applyBorder="1" applyAlignment="1">
      <alignment horizontal="center" vertical="center"/>
      <protection/>
    </xf>
    <xf numFmtId="0" fontId="33" fillId="38" borderId="65" xfId="54" applyFont="1" applyFill="1" applyBorder="1" applyAlignment="1">
      <alignment horizontal="center" vertical="center" wrapText="1"/>
      <protection/>
    </xf>
    <xf numFmtId="0" fontId="33" fillId="38" borderId="58" xfId="54" applyFont="1" applyFill="1" applyBorder="1" applyAlignment="1">
      <alignment horizontal="center" vertical="center" wrapText="1"/>
      <protection/>
    </xf>
    <xf numFmtId="0" fontId="55" fillId="0" borderId="0" xfId="54" applyFont="1" applyBorder="1" applyAlignment="1">
      <alignment horizontal="center"/>
      <protection/>
    </xf>
    <xf numFmtId="0" fontId="37" fillId="39" borderId="64" xfId="54" applyFont="1" applyFill="1" applyBorder="1" applyAlignment="1">
      <alignment horizontal="center" vertical="center"/>
      <protection/>
    </xf>
    <xf numFmtId="0" fontId="37" fillId="39" borderId="68" xfId="54" applyFont="1" applyFill="1" applyBorder="1" applyAlignment="1">
      <alignment horizontal="center" vertical="center"/>
      <protection/>
    </xf>
    <xf numFmtId="0" fontId="37" fillId="39" borderId="43" xfId="54" applyFont="1" applyFill="1" applyBorder="1" applyAlignment="1">
      <alignment horizontal="center" vertical="center"/>
      <protection/>
    </xf>
    <xf numFmtId="0" fontId="37" fillId="39" borderId="48" xfId="54" applyFont="1" applyFill="1" applyBorder="1" applyAlignment="1">
      <alignment horizontal="center" vertical="center"/>
      <protection/>
    </xf>
    <xf numFmtId="0" fontId="103" fillId="7" borderId="28" xfId="50" applyFont="1" applyFill="1" applyBorder="1" applyAlignment="1">
      <alignment horizontal="center" vertical="center" wrapText="1"/>
      <protection/>
    </xf>
    <xf numFmtId="0" fontId="103" fillId="7" borderId="0" xfId="50" applyFont="1" applyFill="1" applyBorder="1" applyAlignment="1">
      <alignment horizontal="center" vertical="center" wrapText="1"/>
      <protection/>
    </xf>
    <xf numFmtId="0" fontId="103" fillId="7" borderId="63" xfId="50" applyFont="1" applyFill="1" applyBorder="1" applyAlignment="1">
      <alignment horizontal="center" vertical="center" wrapText="1"/>
      <protection/>
    </xf>
    <xf numFmtId="0" fontId="103" fillId="7" borderId="64" xfId="50" applyFont="1" applyFill="1" applyBorder="1" applyAlignment="1">
      <alignment horizontal="center"/>
      <protection/>
    </xf>
    <xf numFmtId="0" fontId="103" fillId="7" borderId="67" xfId="50" applyFont="1" applyFill="1" applyBorder="1" applyAlignment="1">
      <alignment horizontal="center"/>
      <protection/>
    </xf>
    <xf numFmtId="0" fontId="103" fillId="7" borderId="68" xfId="50" applyFont="1" applyFill="1" applyBorder="1" applyAlignment="1">
      <alignment horizontal="center"/>
      <protection/>
    </xf>
    <xf numFmtId="0" fontId="69" fillId="40" borderId="0" xfId="0" applyFont="1" applyFill="1" applyAlignment="1">
      <alignment horizontal="center" vertical="center" wrapText="1"/>
    </xf>
    <xf numFmtId="0" fontId="36" fillId="45" borderId="0" xfId="0" applyFont="1" applyFill="1" applyAlignment="1">
      <alignment horizontal="center"/>
    </xf>
    <xf numFmtId="14" fontId="101" fillId="0" borderId="0" xfId="0" applyNumberFormat="1" applyFont="1" applyFill="1" applyAlignment="1">
      <alignment horizontal="center"/>
    </xf>
    <xf numFmtId="0" fontId="101" fillId="0" borderId="0" xfId="0" applyFont="1" applyFill="1" applyAlignment="1">
      <alignment horizontal="center"/>
    </xf>
    <xf numFmtId="0" fontId="102" fillId="0" borderId="45" xfId="0" applyFont="1" applyFill="1" applyBorder="1" applyAlignment="1">
      <alignment horizontal="center"/>
    </xf>
    <xf numFmtId="0" fontId="102" fillId="0" borderId="33" xfId="0" applyFont="1" applyFill="1" applyBorder="1" applyAlignment="1">
      <alignment horizontal="center"/>
    </xf>
    <xf numFmtId="0" fontId="102" fillId="0" borderId="34" xfId="0" applyFont="1" applyFill="1" applyBorder="1" applyAlignment="1">
      <alignment horizontal="center"/>
    </xf>
    <xf numFmtId="0" fontId="27" fillId="0" borderId="63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1" fillId="37" borderId="17" xfId="0" applyFont="1" applyFill="1" applyBorder="1" applyAlignment="1">
      <alignment horizontal="center"/>
    </xf>
    <xf numFmtId="0" fontId="31" fillId="37" borderId="69" xfId="0" applyFont="1" applyFill="1" applyBorder="1" applyAlignment="1">
      <alignment horizontal="center"/>
    </xf>
    <xf numFmtId="0" fontId="31" fillId="37" borderId="38" xfId="0" applyFont="1" applyFill="1" applyBorder="1" applyAlignment="1">
      <alignment horizontal="center"/>
    </xf>
    <xf numFmtId="0" fontId="66" fillId="40" borderId="0" xfId="0" applyFont="1" applyFill="1" applyAlignment="1">
      <alignment horizontal="center"/>
    </xf>
    <xf numFmtId="0" fontId="77" fillId="0" borderId="0" xfId="0" applyFont="1" applyFill="1" applyAlignment="1">
      <alignment/>
    </xf>
    <xf numFmtId="0" fontId="104" fillId="0" borderId="0" xfId="56" applyFont="1" applyFill="1" applyBorder="1" applyAlignment="1">
      <alignment vertical="center" wrapText="1"/>
      <protection/>
    </xf>
    <xf numFmtId="0" fontId="104" fillId="0" borderId="0" xfId="0" applyFont="1" applyFill="1" applyAlignment="1">
      <alignment vertical="center" wrapText="1"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bodovanisego2008 Rychnov nad Kněžnou" xfId="53"/>
    <cellStyle name="normální_LIGASTAV" xfId="54"/>
    <cellStyle name="normální_LIGASTAV 2" xfId="55"/>
    <cellStyle name="normální_List1" xfId="56"/>
    <cellStyle name="normální_M ČR Cheb - K.O. systém superfinále" xfId="57"/>
    <cellStyle name="normální_Morava-Sever 2008" xfId="58"/>
    <cellStyle name="normální_Open 3 Kopřivnice 2008" xfId="59"/>
    <cellStyle name="normální_Open-1-Vratimov-2006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dxfs count="94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b/>
        <i val="0"/>
        <color rgb="FF150AF6"/>
      </font>
      <fill>
        <patternFill>
          <bgColor rgb="FFD9ED1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247650</xdr:rowOff>
    </xdr:from>
    <xdr:to>
      <xdr:col>7</xdr:col>
      <xdr:colOff>114300</xdr:colOff>
      <xdr:row>1</xdr:row>
      <xdr:rowOff>457200</xdr:rowOff>
    </xdr:to>
    <xdr:sp>
      <xdr:nvSpPr>
        <xdr:cNvPr id="1" name="Šipka doleva 1"/>
        <xdr:cNvSpPr>
          <a:spLocks/>
        </xdr:cNvSpPr>
      </xdr:nvSpPr>
      <xdr:spPr>
        <a:xfrm>
          <a:off x="1666875" y="495300"/>
          <a:ext cx="771525" cy="20955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</xdr:row>
      <xdr:rowOff>247650</xdr:rowOff>
    </xdr:from>
    <xdr:to>
      <xdr:col>24</xdr:col>
      <xdr:colOff>114300</xdr:colOff>
      <xdr:row>1</xdr:row>
      <xdr:rowOff>457200</xdr:rowOff>
    </xdr:to>
    <xdr:sp>
      <xdr:nvSpPr>
        <xdr:cNvPr id="2" name="Šipka doleva 2"/>
        <xdr:cNvSpPr>
          <a:spLocks/>
        </xdr:cNvSpPr>
      </xdr:nvSpPr>
      <xdr:spPr>
        <a:xfrm>
          <a:off x="4238625" y="495300"/>
          <a:ext cx="771525" cy="20955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85725</xdr:colOff>
      <xdr:row>1</xdr:row>
      <xdr:rowOff>247650</xdr:rowOff>
    </xdr:from>
    <xdr:to>
      <xdr:col>41</xdr:col>
      <xdr:colOff>114300</xdr:colOff>
      <xdr:row>1</xdr:row>
      <xdr:rowOff>457200</xdr:rowOff>
    </xdr:to>
    <xdr:sp>
      <xdr:nvSpPr>
        <xdr:cNvPr id="3" name="Šipka doleva 3"/>
        <xdr:cNvSpPr>
          <a:spLocks/>
        </xdr:cNvSpPr>
      </xdr:nvSpPr>
      <xdr:spPr>
        <a:xfrm>
          <a:off x="6810375" y="495300"/>
          <a:ext cx="771525" cy="20955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85725</xdr:colOff>
      <xdr:row>1</xdr:row>
      <xdr:rowOff>247650</xdr:rowOff>
    </xdr:from>
    <xdr:to>
      <xdr:col>58</xdr:col>
      <xdr:colOff>114300</xdr:colOff>
      <xdr:row>1</xdr:row>
      <xdr:rowOff>457200</xdr:rowOff>
    </xdr:to>
    <xdr:sp>
      <xdr:nvSpPr>
        <xdr:cNvPr id="4" name="Šipka doleva 4"/>
        <xdr:cNvSpPr>
          <a:spLocks/>
        </xdr:cNvSpPr>
      </xdr:nvSpPr>
      <xdr:spPr>
        <a:xfrm>
          <a:off x="9382125" y="495300"/>
          <a:ext cx="771525" cy="20955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85725</xdr:colOff>
      <xdr:row>1</xdr:row>
      <xdr:rowOff>247650</xdr:rowOff>
    </xdr:from>
    <xdr:to>
      <xdr:col>75</xdr:col>
      <xdr:colOff>114300</xdr:colOff>
      <xdr:row>1</xdr:row>
      <xdr:rowOff>457200</xdr:rowOff>
    </xdr:to>
    <xdr:sp>
      <xdr:nvSpPr>
        <xdr:cNvPr id="5" name="Šipka doleva 5"/>
        <xdr:cNvSpPr>
          <a:spLocks/>
        </xdr:cNvSpPr>
      </xdr:nvSpPr>
      <xdr:spPr>
        <a:xfrm>
          <a:off x="11953875" y="495300"/>
          <a:ext cx="771525" cy="20955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2</xdr:row>
      <xdr:rowOff>47625</xdr:rowOff>
    </xdr:from>
    <xdr:to>
      <xdr:col>0</xdr:col>
      <xdr:colOff>1343025</xdr:colOff>
      <xdr:row>2</xdr:row>
      <xdr:rowOff>142875</xdr:rowOff>
    </xdr:to>
    <xdr:sp>
      <xdr:nvSpPr>
        <xdr:cNvPr id="1" name="Šipka doprava se zářezem 1"/>
        <xdr:cNvSpPr>
          <a:spLocks/>
        </xdr:cNvSpPr>
      </xdr:nvSpPr>
      <xdr:spPr>
        <a:xfrm>
          <a:off x="1095375" y="428625"/>
          <a:ext cx="247650" cy="95250"/>
        </a:xfrm>
        <a:prstGeom prst="notchedRightArrow">
          <a:avLst>
            <a:gd name="adj" fmla="val 30768"/>
          </a:avLst>
        </a:prstGeom>
        <a:solidFill>
          <a:srgbClr val="C0504D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7.7109375" style="20" customWidth="1"/>
    <col min="2" max="2" width="3.421875" style="20" customWidth="1"/>
    <col min="3" max="5" width="10.57421875" style="20" customWidth="1"/>
    <col min="6" max="6" width="12.57421875" style="20" customWidth="1"/>
    <col min="7" max="8" width="10.57421875" style="20" customWidth="1"/>
    <col min="9" max="11" width="10.421875" style="20" customWidth="1"/>
    <col min="12" max="16384" width="9.140625" style="20" customWidth="1"/>
  </cols>
  <sheetData>
    <row r="3" ht="15"/>
    <row r="4" ht="15"/>
    <row r="5" ht="15"/>
    <row r="6" ht="15"/>
    <row r="7" ht="15"/>
    <row r="9" spans="1:8" ht="61.5">
      <c r="A9" s="400" t="s">
        <v>6</v>
      </c>
      <c r="B9" s="400"/>
      <c r="C9" s="400"/>
      <c r="D9" s="400"/>
      <c r="E9" s="400"/>
      <c r="F9" s="400"/>
      <c r="G9" s="400"/>
      <c r="H9" s="400"/>
    </row>
    <row r="10" spans="1:8" ht="15">
      <c r="A10" s="391"/>
      <c r="B10" s="391"/>
      <c r="C10" s="391"/>
      <c r="D10" s="391"/>
      <c r="E10" s="391"/>
      <c r="F10" s="391"/>
      <c r="G10" s="391"/>
      <c r="H10" s="391"/>
    </row>
    <row r="11" spans="1:8" ht="15">
      <c r="A11" s="390" t="s">
        <v>236</v>
      </c>
      <c r="B11" s="391"/>
      <c r="C11" s="391"/>
      <c r="D11" s="391"/>
      <c r="E11" s="391"/>
      <c r="F11" s="391"/>
      <c r="G11" s="390" t="s">
        <v>242</v>
      </c>
      <c r="H11" s="391"/>
    </row>
    <row r="12" spans="1:8" ht="31.5">
      <c r="A12" s="374" t="s">
        <v>224</v>
      </c>
      <c r="B12" s="398" t="s">
        <v>307</v>
      </c>
      <c r="C12" s="398"/>
      <c r="D12" s="398"/>
      <c r="E12" s="398"/>
      <c r="F12" s="398"/>
      <c r="G12" s="396" t="s">
        <v>49</v>
      </c>
      <c r="H12" s="396"/>
    </row>
    <row r="13" spans="1:8" ht="15">
      <c r="A13" s="375"/>
      <c r="B13" s="375"/>
      <c r="C13" s="375"/>
      <c r="D13" s="375"/>
      <c r="E13" s="375"/>
      <c r="F13" s="375"/>
      <c r="G13" s="375"/>
      <c r="H13" s="375"/>
    </row>
    <row r="14" spans="1:8" ht="31.5">
      <c r="A14" s="397" t="s">
        <v>224</v>
      </c>
      <c r="B14" s="397"/>
      <c r="C14" s="397"/>
      <c r="D14" s="397"/>
      <c r="E14" s="398" t="s">
        <v>224</v>
      </c>
      <c r="F14" s="398"/>
      <c r="G14" s="398"/>
      <c r="H14" s="398"/>
    </row>
    <row r="15" spans="1:8" ht="15">
      <c r="A15" s="392" t="s">
        <v>243</v>
      </c>
      <c r="B15" s="393"/>
      <c r="C15" s="393"/>
      <c r="D15" s="393"/>
      <c r="E15" s="393"/>
      <c r="F15" s="393"/>
      <c r="G15" s="393"/>
      <c r="H15" s="393"/>
    </row>
    <row r="16" spans="1:8" ht="31.5">
      <c r="A16" s="399">
        <v>42908</v>
      </c>
      <c r="B16" s="399"/>
      <c r="C16" s="399"/>
      <c r="D16" s="399"/>
      <c r="E16" s="399"/>
      <c r="F16" s="399"/>
      <c r="G16" s="399"/>
      <c r="H16" s="399"/>
    </row>
    <row r="17" spans="1:8" ht="15">
      <c r="A17" s="392" t="s">
        <v>244</v>
      </c>
      <c r="B17" s="393"/>
      <c r="C17" s="393"/>
      <c r="D17" s="393"/>
      <c r="E17" s="392" t="s">
        <v>245</v>
      </c>
      <c r="F17" s="393"/>
      <c r="G17" s="393"/>
      <c r="H17" s="393"/>
    </row>
    <row r="18" spans="1:8" ht="28.5">
      <c r="A18" s="402" t="s">
        <v>273</v>
      </c>
      <c r="B18" s="402"/>
      <c r="C18" s="402"/>
      <c r="D18" s="402"/>
      <c r="E18" s="402" t="s">
        <v>305</v>
      </c>
      <c r="F18" s="402"/>
      <c r="G18" s="402"/>
      <c r="H18" s="402"/>
    </row>
    <row r="19" spans="1:8" ht="15">
      <c r="A19" s="401"/>
      <c r="B19" s="401"/>
      <c r="C19" s="401"/>
      <c r="D19" s="401"/>
      <c r="E19" s="401"/>
      <c r="F19" s="401"/>
      <c r="G19" s="401"/>
      <c r="H19" s="401"/>
    </row>
    <row r="20" spans="1:8" ht="15">
      <c r="A20" s="401"/>
      <c r="B20" s="401"/>
      <c r="C20" s="401"/>
      <c r="D20" s="401"/>
      <c r="E20" s="401"/>
      <c r="F20" s="401"/>
      <c r="G20" s="401"/>
      <c r="H20" s="401"/>
    </row>
    <row r="21" spans="1:8" ht="15">
      <c r="A21" s="401"/>
      <c r="B21" s="401"/>
      <c r="C21" s="401"/>
      <c r="D21" s="401"/>
      <c r="E21" s="401"/>
      <c r="F21" s="401"/>
      <c r="G21" s="401"/>
      <c r="H21" s="401"/>
    </row>
    <row r="22" spans="1:8" ht="15">
      <c r="A22" s="401"/>
      <c r="B22" s="401"/>
      <c r="C22" s="401"/>
      <c r="D22" s="401"/>
      <c r="E22" s="401"/>
      <c r="F22" s="401"/>
      <c r="G22" s="401"/>
      <c r="H22" s="401"/>
    </row>
    <row r="23" spans="1:8" ht="15">
      <c r="A23" s="401"/>
      <c r="B23" s="401"/>
      <c r="C23" s="401"/>
      <c r="D23" s="401"/>
      <c r="E23" s="401"/>
      <c r="F23" s="401"/>
      <c r="G23" s="401"/>
      <c r="H23" s="401"/>
    </row>
    <row r="24" spans="1:8" ht="15">
      <c r="A24" s="401"/>
      <c r="B24" s="401"/>
      <c r="C24" s="401"/>
      <c r="D24" s="401"/>
      <c r="E24" s="401"/>
      <c r="F24" s="401"/>
      <c r="G24" s="401"/>
      <c r="H24" s="401"/>
    </row>
    <row r="25" spans="1:8" ht="15">
      <c r="A25" s="401"/>
      <c r="B25" s="401"/>
      <c r="C25" s="401"/>
      <c r="D25" s="401"/>
      <c r="E25" s="401"/>
      <c r="F25" s="401"/>
      <c r="G25" s="401"/>
      <c r="H25" s="401"/>
    </row>
    <row r="26" spans="1:8" ht="15">
      <c r="A26" s="401"/>
      <c r="B26" s="401"/>
      <c r="C26" s="401"/>
      <c r="D26" s="401"/>
      <c r="E26" s="401"/>
      <c r="F26" s="401"/>
      <c r="G26" s="401"/>
      <c r="H26" s="401"/>
    </row>
    <row r="27" spans="1:8" ht="15">
      <c r="A27" s="401"/>
      <c r="B27" s="401"/>
      <c r="C27" s="401"/>
      <c r="D27" s="401"/>
      <c r="E27" s="401"/>
      <c r="F27" s="401"/>
      <c r="G27" s="401"/>
      <c r="H27" s="401"/>
    </row>
    <row r="28" spans="1:8" ht="15">
      <c r="A28" s="401"/>
      <c r="B28" s="401"/>
      <c r="C28" s="401"/>
      <c r="D28" s="401"/>
      <c r="E28" s="401"/>
      <c r="F28" s="401"/>
      <c r="G28" s="401"/>
      <c r="H28" s="401"/>
    </row>
    <row r="29" spans="1:8" ht="15">
      <c r="A29" s="401"/>
      <c r="B29" s="401"/>
      <c r="C29" s="401"/>
      <c r="D29" s="401"/>
      <c r="E29" s="401"/>
      <c r="F29" s="401"/>
      <c r="G29" s="401"/>
      <c r="H29" s="401"/>
    </row>
    <row r="30" spans="1:8" ht="15">
      <c r="A30" s="401"/>
      <c r="B30" s="401"/>
      <c r="C30" s="401"/>
      <c r="D30" s="401"/>
      <c r="E30" s="401"/>
      <c r="F30" s="401"/>
      <c r="G30" s="401"/>
      <c r="H30" s="401"/>
    </row>
    <row r="31" spans="1:8" ht="15">
      <c r="A31" s="401"/>
      <c r="B31" s="401"/>
      <c r="C31" s="401"/>
      <c r="D31" s="401"/>
      <c r="E31" s="401"/>
      <c r="F31" s="401"/>
      <c r="G31" s="401"/>
      <c r="H31" s="401"/>
    </row>
    <row r="32" spans="1:8" ht="15">
      <c r="A32" s="401"/>
      <c r="B32" s="401"/>
      <c r="C32" s="401"/>
      <c r="D32" s="401"/>
      <c r="E32" s="401"/>
      <c r="F32" s="401"/>
      <c r="G32" s="401"/>
      <c r="H32" s="401"/>
    </row>
    <row r="33" spans="1:8" ht="15">
      <c r="A33" s="1" t="s">
        <v>60</v>
      </c>
      <c r="B33" s="394" t="s">
        <v>306</v>
      </c>
      <c r="C33" s="395"/>
      <c r="D33" s="395"/>
      <c r="E33" s="395"/>
      <c r="F33" s="395"/>
      <c r="G33" s="395"/>
      <c r="H33" s="395"/>
    </row>
    <row r="34" ht="15">
      <c r="A34" s="1"/>
    </row>
    <row r="35" spans="1:8" ht="15">
      <c r="A35" s="1" t="s">
        <v>61</v>
      </c>
      <c r="B35" s="394" t="s">
        <v>306</v>
      </c>
      <c r="C35" s="395"/>
      <c r="D35" s="395"/>
      <c r="E35" s="395"/>
      <c r="F35" s="395"/>
      <c r="G35" s="395"/>
      <c r="H35" s="395"/>
    </row>
    <row r="36" ht="15">
      <c r="A36" s="1"/>
    </row>
    <row r="37" spans="1:8" ht="15">
      <c r="A37" s="1" t="s">
        <v>62</v>
      </c>
      <c r="B37" s="394" t="s">
        <v>224</v>
      </c>
      <c r="C37" s="395"/>
      <c r="D37" s="395"/>
      <c r="E37" s="395"/>
      <c r="F37" s="395"/>
      <c r="G37" s="395"/>
      <c r="H37" s="395"/>
    </row>
    <row r="38" ht="15">
      <c r="A38" s="1"/>
    </row>
    <row r="39" spans="1:8" ht="15">
      <c r="A39" s="1" t="s">
        <v>63</v>
      </c>
      <c r="B39" s="394" t="s">
        <v>224</v>
      </c>
      <c r="C39" s="395"/>
      <c r="D39" s="395"/>
      <c r="E39" s="395"/>
      <c r="F39" s="395"/>
      <c r="G39" s="395"/>
      <c r="H39" s="395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6">
    <tabColor rgb="FF0070C0"/>
  </sheetPr>
  <dimension ref="A1:T33"/>
  <sheetViews>
    <sheetView zoomScalePageLayoutView="0" workbookViewId="0" topLeftCell="A4">
      <selection activeCell="C3" sqref="C3"/>
    </sheetView>
  </sheetViews>
  <sheetFormatPr defaultColWidth="9.140625" defaultRowHeight="12.75" customHeight="1"/>
  <cols>
    <col min="1" max="1" width="3.140625" style="0" bestFit="1" customWidth="1"/>
    <col min="2" max="2" width="16.28125" style="0" customWidth="1"/>
    <col min="3" max="3" width="7.7109375" style="0" customWidth="1"/>
    <col min="4" max="4" width="7.57421875" style="0" bestFit="1" customWidth="1"/>
    <col min="5" max="5" width="5.140625" style="0" customWidth="1"/>
    <col min="6" max="6" width="16.28125" style="0" customWidth="1"/>
    <col min="7" max="7" width="7.7109375" style="0" customWidth="1"/>
    <col min="8" max="8" width="7.421875" style="0" bestFit="1" customWidth="1"/>
    <col min="9" max="9" width="4.8515625" style="0" customWidth="1"/>
    <col min="10" max="10" width="16.28125" style="0" customWidth="1"/>
    <col min="11" max="11" width="7.7109375" style="0" customWidth="1"/>
    <col min="12" max="12" width="7.57421875" style="0" bestFit="1" customWidth="1"/>
    <col min="13" max="13" width="5.00390625" style="0" customWidth="1"/>
    <col min="14" max="14" width="16.28125" style="0" customWidth="1"/>
    <col min="15" max="15" width="7.7109375" style="0" customWidth="1"/>
    <col min="16" max="16" width="7.421875" style="0" bestFit="1" customWidth="1"/>
    <col min="17" max="17" width="5.28125" style="0" customWidth="1"/>
    <col min="18" max="18" width="16.28125" style="0" customWidth="1"/>
    <col min="19" max="19" width="7.7109375" style="0" customWidth="1"/>
    <col min="20" max="20" width="10.140625" style="0" bestFit="1" customWidth="1"/>
  </cols>
  <sheetData>
    <row r="1" spans="1:20" ht="12.75" customHeight="1" thickBot="1">
      <c r="A1" s="176"/>
      <c r="B1" s="177" t="s">
        <v>109</v>
      </c>
      <c r="C1" s="178"/>
      <c r="D1" s="177"/>
      <c r="E1" s="179"/>
      <c r="F1" s="180" t="s">
        <v>110</v>
      </c>
      <c r="G1" s="181"/>
      <c r="H1" s="180"/>
      <c r="I1" s="179"/>
      <c r="J1" s="180" t="s">
        <v>111</v>
      </c>
      <c r="K1" s="181"/>
      <c r="L1" s="182"/>
      <c r="M1" s="179"/>
      <c r="N1" s="180" t="s">
        <v>112</v>
      </c>
      <c r="O1" s="181"/>
      <c r="P1" s="180"/>
      <c r="Q1" s="179"/>
      <c r="R1" s="180" t="s">
        <v>113</v>
      </c>
      <c r="S1" s="181"/>
      <c r="T1" s="180"/>
    </row>
    <row r="2" spans="1:20" ht="12.75" customHeight="1" thickBot="1">
      <c r="A2" s="438" t="s">
        <v>114</v>
      </c>
      <c r="B2" s="183">
        <f>Pořadí_KO!B3</f>
      </c>
      <c r="C2" s="184"/>
      <c r="D2" s="185" t="s">
        <v>115</v>
      </c>
      <c r="E2" s="186"/>
      <c r="F2" s="187"/>
      <c r="G2" s="188"/>
      <c r="H2" s="189"/>
      <c r="I2" s="186"/>
      <c r="J2" s="187"/>
      <c r="K2" s="188"/>
      <c r="L2" s="190"/>
      <c r="M2" s="186"/>
      <c r="N2" s="187"/>
      <c r="O2" s="188"/>
      <c r="P2" s="189"/>
      <c r="Q2" s="191"/>
      <c r="R2" s="187"/>
      <c r="S2" s="192"/>
      <c r="T2" s="189"/>
    </row>
    <row r="3" spans="1:20" ht="12.75" customHeight="1" thickBot="1">
      <c r="A3" s="438"/>
      <c r="B3" s="193">
        <f>Pořadí_KO!B34</f>
      </c>
      <c r="C3" s="194"/>
      <c r="D3" s="195" t="s">
        <v>116</v>
      </c>
      <c r="E3" s="439" t="s">
        <v>117</v>
      </c>
      <c r="F3" s="183">
        <f>IF(C2="","",IF(C2&gt;C3,B2,B3))</f>
      </c>
      <c r="G3" s="184"/>
      <c r="H3" s="196" t="s">
        <v>118</v>
      </c>
      <c r="I3" s="186"/>
      <c r="J3" s="187"/>
      <c r="K3" s="188"/>
      <c r="L3" s="190"/>
      <c r="M3" s="186"/>
      <c r="N3" s="187"/>
      <c r="O3" s="188"/>
      <c r="P3" s="189"/>
      <c r="Q3" s="191"/>
      <c r="R3" s="187"/>
      <c r="S3" s="192"/>
      <c r="T3" s="189"/>
    </row>
    <row r="4" spans="1:20" ht="12.75" customHeight="1" thickBot="1">
      <c r="A4" s="438" t="s">
        <v>119</v>
      </c>
      <c r="B4" s="183">
        <f>Pořadí_KO!B18</f>
      </c>
      <c r="C4" s="184"/>
      <c r="D4" s="185" t="s">
        <v>120</v>
      </c>
      <c r="E4" s="439"/>
      <c r="F4" s="193">
        <f>IF(C4="","",IF(C4&gt;C5,B4,B5))</f>
      </c>
      <c r="G4" s="197"/>
      <c r="H4" s="198" t="s">
        <v>121</v>
      </c>
      <c r="I4" s="186"/>
      <c r="J4" s="187"/>
      <c r="K4" s="188"/>
      <c r="L4" s="190"/>
      <c r="M4" s="186"/>
      <c r="N4" s="187"/>
      <c r="O4" s="188"/>
      <c r="P4" s="189"/>
      <c r="Q4" s="191"/>
      <c r="R4" s="199">
        <f>IF(S17="","",IF(S17&gt;S18,R17,R18))</f>
      </c>
      <c r="S4" s="188" t="s">
        <v>15</v>
      </c>
      <c r="T4" s="189"/>
    </row>
    <row r="5" spans="1:20" ht="12.75" customHeight="1" thickBot="1">
      <c r="A5" s="438"/>
      <c r="B5" s="193">
        <f>Pořadí_KO!B19</f>
      </c>
      <c r="C5" s="194"/>
      <c r="D5" s="195" t="s">
        <v>122</v>
      </c>
      <c r="E5" s="200"/>
      <c r="F5" s="201"/>
      <c r="G5" s="201"/>
      <c r="H5" s="202"/>
      <c r="I5" s="440" t="s">
        <v>114</v>
      </c>
      <c r="J5" s="203">
        <f>IF(G3="","",IF(G3&gt;G4,F3,F4))</f>
      </c>
      <c r="K5" s="204"/>
      <c r="L5" s="205" t="s">
        <v>123</v>
      </c>
      <c r="M5" s="186"/>
      <c r="N5" s="187"/>
      <c r="O5" s="188"/>
      <c r="P5" s="189"/>
      <c r="Q5" s="191"/>
      <c r="R5" s="199">
        <f>IF(S17="","",IF(S17&gt;S18,R18,R17))</f>
      </c>
      <c r="S5" s="188" t="s">
        <v>14</v>
      </c>
      <c r="T5" s="189"/>
    </row>
    <row r="6" spans="1:20" ht="12.75" customHeight="1" thickBot="1">
      <c r="A6" s="438" t="s">
        <v>124</v>
      </c>
      <c r="B6" s="183">
        <f>Pořadí_KO!B11</f>
      </c>
      <c r="C6" s="184"/>
      <c r="D6" s="185" t="s">
        <v>125</v>
      </c>
      <c r="E6" s="186"/>
      <c r="F6" s="206"/>
      <c r="G6" s="206"/>
      <c r="H6" s="207"/>
      <c r="I6" s="440"/>
      <c r="J6" s="208">
        <f>IF(G7="","",IF(G7&gt;G8,F7,F8))</f>
      </c>
      <c r="K6" s="209"/>
      <c r="L6" s="210" t="s">
        <v>126</v>
      </c>
      <c r="M6" s="186"/>
      <c r="N6" s="187"/>
      <c r="O6" s="188"/>
      <c r="P6" s="189"/>
      <c r="Q6" s="191"/>
      <c r="R6" s="199">
        <f>IF(S25="","",IF(S25&gt;S26,R25,R26))</f>
      </c>
      <c r="S6" s="188" t="s">
        <v>13</v>
      </c>
      <c r="T6" s="189"/>
    </row>
    <row r="7" spans="1:20" ht="12.75" customHeight="1" thickBot="1">
      <c r="A7" s="438"/>
      <c r="B7" s="193">
        <f>Pořadí_KO!B26</f>
      </c>
      <c r="C7" s="194"/>
      <c r="D7" s="195" t="s">
        <v>127</v>
      </c>
      <c r="E7" s="439" t="s">
        <v>128</v>
      </c>
      <c r="F7" s="183">
        <f>IF(C6="","",IF(C6&gt;C7,B6,B7))</f>
      </c>
      <c r="G7" s="211"/>
      <c r="H7" s="196" t="s">
        <v>129</v>
      </c>
      <c r="I7" s="186"/>
      <c r="J7" s="206"/>
      <c r="K7" s="206"/>
      <c r="L7" s="212"/>
      <c r="M7" s="186"/>
      <c r="N7" s="187"/>
      <c r="O7" s="188"/>
      <c r="P7" s="189"/>
      <c r="Q7" s="191"/>
      <c r="R7" s="199">
        <f>IF(S25="","",IF(S25&gt;S26,R26,R25))</f>
      </c>
      <c r="S7" s="188" t="s">
        <v>16</v>
      </c>
      <c r="T7" s="189"/>
    </row>
    <row r="8" spans="1:20" ht="12.75" customHeight="1" thickBot="1">
      <c r="A8" s="438" t="s">
        <v>130</v>
      </c>
      <c r="B8" s="183">
        <f>Pořadí_KO!B10</f>
      </c>
      <c r="C8" s="184"/>
      <c r="D8" s="185" t="s">
        <v>131</v>
      </c>
      <c r="E8" s="439"/>
      <c r="F8" s="193">
        <f>IF(C8="","",IF(C8&gt;C9,B8,B9))</f>
      </c>
      <c r="G8" s="197"/>
      <c r="H8" s="198" t="s">
        <v>132</v>
      </c>
      <c r="I8" s="186"/>
      <c r="J8" s="206"/>
      <c r="K8" s="206"/>
      <c r="L8" s="212"/>
      <c r="M8" s="186"/>
      <c r="N8" s="187"/>
      <c r="O8" s="188"/>
      <c r="P8" s="189"/>
      <c r="Q8" s="191"/>
      <c r="R8" s="187"/>
      <c r="S8" s="192"/>
      <c r="T8" s="189"/>
    </row>
    <row r="9" spans="1:20" ht="12.75" customHeight="1" thickBot="1">
      <c r="A9" s="438"/>
      <c r="B9" s="193">
        <f>Pořadí_KO!B27</f>
      </c>
      <c r="C9" s="194"/>
      <c r="D9" s="195" t="s">
        <v>133</v>
      </c>
      <c r="E9" s="200"/>
      <c r="F9" s="201"/>
      <c r="G9" s="201"/>
      <c r="H9" s="202"/>
      <c r="I9" s="213"/>
      <c r="J9" s="201"/>
      <c r="K9" s="201"/>
      <c r="L9" s="214"/>
      <c r="M9" s="440" t="s">
        <v>114</v>
      </c>
      <c r="N9" s="203">
        <f>IF(K5="","",IF(K5&gt;K6,J5,J6))</f>
      </c>
      <c r="O9" s="184"/>
      <c r="P9" s="196" t="s">
        <v>118</v>
      </c>
      <c r="Q9" s="191"/>
      <c r="R9" s="187"/>
      <c r="S9" s="192"/>
      <c r="T9" s="189"/>
    </row>
    <row r="10" spans="1:20" ht="12.75" customHeight="1" thickBot="1">
      <c r="A10" s="438" t="s">
        <v>134</v>
      </c>
      <c r="B10" s="183">
        <f>Pořadí_KO!B7</f>
      </c>
      <c r="C10" s="184"/>
      <c r="D10" s="185" t="s">
        <v>135</v>
      </c>
      <c r="E10" s="186"/>
      <c r="F10" s="206"/>
      <c r="G10" s="206"/>
      <c r="H10" s="207"/>
      <c r="I10" s="215"/>
      <c r="J10" s="206"/>
      <c r="K10" s="206"/>
      <c r="L10" s="212"/>
      <c r="M10" s="440"/>
      <c r="N10" s="208">
        <f>IF(K13="","",IF(K13&gt;K14,J13,J14))</f>
      </c>
      <c r="O10" s="197"/>
      <c r="P10" s="198" t="s">
        <v>136</v>
      </c>
      <c r="Q10" s="191"/>
      <c r="R10" s="187"/>
      <c r="S10" s="192"/>
      <c r="T10" s="189"/>
    </row>
    <row r="11" spans="1:20" ht="12.75" customHeight="1" thickBot="1">
      <c r="A11" s="438"/>
      <c r="B11" s="193">
        <f>Pořadí_KO!B30</f>
      </c>
      <c r="C11" s="194"/>
      <c r="D11" s="195" t="s">
        <v>137</v>
      </c>
      <c r="E11" s="439" t="s">
        <v>138</v>
      </c>
      <c r="F11" s="183">
        <f>IF(C10="","",IF(C10&gt;C11,B10,B11))</f>
      </c>
      <c r="G11" s="211"/>
      <c r="H11" s="196" t="s">
        <v>139</v>
      </c>
      <c r="I11" s="215"/>
      <c r="J11" s="206"/>
      <c r="K11" s="206"/>
      <c r="L11" s="212"/>
      <c r="M11" s="186"/>
      <c r="N11" s="199"/>
      <c r="O11" s="188"/>
      <c r="P11" s="189"/>
      <c r="Q11" s="191"/>
      <c r="R11" s="187"/>
      <c r="S11" s="192"/>
      <c r="T11" s="189"/>
    </row>
    <row r="12" spans="1:20" ht="12.75" customHeight="1" thickBot="1">
      <c r="A12" s="438" t="s">
        <v>140</v>
      </c>
      <c r="B12" s="183">
        <f>Pořadí_KO!B14</f>
      </c>
      <c r="C12" s="184"/>
      <c r="D12" s="185" t="s">
        <v>141</v>
      </c>
      <c r="E12" s="439"/>
      <c r="F12" s="193">
        <f>IF(C12="","",IF(C12&gt;C13,B12,B13))</f>
      </c>
      <c r="G12" s="197"/>
      <c r="H12" s="198" t="s">
        <v>142</v>
      </c>
      <c r="I12" s="215"/>
      <c r="J12" s="206"/>
      <c r="K12" s="206"/>
      <c r="L12" s="212"/>
      <c r="M12" s="186"/>
      <c r="N12" s="199"/>
      <c r="O12" s="188"/>
      <c r="P12" s="189"/>
      <c r="Q12" s="191"/>
      <c r="R12" s="441"/>
      <c r="S12" s="441"/>
      <c r="T12" s="441"/>
    </row>
    <row r="13" spans="1:20" ht="12.75" customHeight="1" thickBot="1">
      <c r="A13" s="438"/>
      <c r="B13" s="193">
        <f>Pořadí_KO!B23</f>
      </c>
      <c r="C13" s="194"/>
      <c r="D13" s="195" t="s">
        <v>143</v>
      </c>
      <c r="E13" s="200"/>
      <c r="F13" s="201"/>
      <c r="G13" s="201"/>
      <c r="H13" s="202"/>
      <c r="I13" s="440" t="s">
        <v>124</v>
      </c>
      <c r="J13" s="203">
        <f>IF(G11="","",IF(G11&gt;G12,F11,F12))</f>
      </c>
      <c r="K13" s="216"/>
      <c r="L13" s="205" t="s">
        <v>144</v>
      </c>
      <c r="M13" s="186"/>
      <c r="N13" s="199"/>
      <c r="O13" s="188"/>
      <c r="P13" s="189"/>
      <c r="Q13" s="191"/>
      <c r="R13" s="441"/>
      <c r="S13" s="441"/>
      <c r="T13" s="441"/>
    </row>
    <row r="14" spans="1:20" ht="12.75" customHeight="1" thickBot="1">
      <c r="A14" s="438" t="s">
        <v>145</v>
      </c>
      <c r="B14" s="183">
        <f>Pořadí_KO!B15</f>
      </c>
      <c r="C14" s="184"/>
      <c r="D14" s="185" t="s">
        <v>146</v>
      </c>
      <c r="E14" s="217"/>
      <c r="F14" s="206"/>
      <c r="G14" s="206"/>
      <c r="H14" s="207"/>
      <c r="I14" s="440"/>
      <c r="J14" s="208">
        <f>IF(G15="","",IF(G15&gt;G16,F15,F16))</f>
      </c>
      <c r="K14" s="209"/>
      <c r="L14" s="210" t="s">
        <v>147</v>
      </c>
      <c r="M14" s="186"/>
      <c r="N14" s="199"/>
      <c r="O14" s="188"/>
      <c r="P14" s="189"/>
      <c r="Q14" s="191"/>
      <c r="R14" s="187"/>
      <c r="S14" s="192"/>
      <c r="T14" s="189"/>
    </row>
    <row r="15" spans="1:20" ht="12.75" customHeight="1" thickBot="1">
      <c r="A15" s="438"/>
      <c r="B15" s="193">
        <f>Pořadí_KO!B22</f>
      </c>
      <c r="C15" s="194"/>
      <c r="D15" s="195" t="s">
        <v>148</v>
      </c>
      <c r="E15" s="439" t="s">
        <v>149</v>
      </c>
      <c r="F15" s="183">
        <f>IF(C14="","",IF(C14&gt;C15,B14,B15))</f>
      </c>
      <c r="G15" s="211"/>
      <c r="H15" s="196" t="s">
        <v>150</v>
      </c>
      <c r="I15" s="215"/>
      <c r="J15" s="206"/>
      <c r="K15" s="206"/>
      <c r="L15" s="218"/>
      <c r="M15" s="186"/>
      <c r="N15" s="199"/>
      <c r="O15" s="188"/>
      <c r="P15" s="189"/>
      <c r="Q15" s="191"/>
      <c r="R15" s="187"/>
      <c r="S15" s="192"/>
      <c r="T15" s="189"/>
    </row>
    <row r="16" spans="1:20" ht="12.75" customHeight="1" thickBot="1">
      <c r="A16" s="438" t="s">
        <v>151</v>
      </c>
      <c r="B16" s="183">
        <f>Pořadí_KO!B6</f>
      </c>
      <c r="C16" s="184"/>
      <c r="D16" s="185" t="s">
        <v>152</v>
      </c>
      <c r="E16" s="439"/>
      <c r="F16" s="193">
        <f>IF(C16="","",IF(C16&gt;C17,B16,B17))</f>
      </c>
      <c r="G16" s="197"/>
      <c r="H16" s="198" t="s">
        <v>153</v>
      </c>
      <c r="I16" s="215"/>
      <c r="J16" s="206"/>
      <c r="K16" s="206"/>
      <c r="L16" s="218"/>
      <c r="M16" s="186"/>
      <c r="N16" s="199"/>
      <c r="O16" s="188"/>
      <c r="P16" s="189"/>
      <c r="Q16" s="191"/>
      <c r="R16" s="187"/>
      <c r="S16" s="192"/>
      <c r="T16" s="189"/>
    </row>
    <row r="17" spans="1:20" ht="12.75" customHeight="1" thickBot="1">
      <c r="A17" s="438"/>
      <c r="B17" s="193">
        <f>Pořadí_KO!B31</f>
      </c>
      <c r="C17" s="194"/>
      <c r="D17" s="195" t="s">
        <v>154</v>
      </c>
      <c r="E17" s="200"/>
      <c r="F17" s="201"/>
      <c r="G17" s="201"/>
      <c r="H17" s="202"/>
      <c r="I17" s="213"/>
      <c r="J17" s="201"/>
      <c r="K17" s="201"/>
      <c r="L17" s="219"/>
      <c r="M17" s="213"/>
      <c r="N17" s="220"/>
      <c r="O17" s="221"/>
      <c r="P17" s="222"/>
      <c r="Q17" s="440" t="s">
        <v>114</v>
      </c>
      <c r="R17" s="203">
        <f>IF(O9="","",IF(O9&gt;O10,N9,N10))</f>
      </c>
      <c r="S17" s="184"/>
      <c r="T17" s="196" t="s">
        <v>155</v>
      </c>
    </row>
    <row r="18" spans="1:20" ht="12.75" customHeight="1" thickBot="1">
      <c r="A18" s="438" t="s">
        <v>156</v>
      </c>
      <c r="B18" s="183">
        <f>Pořadí_KO!B5</f>
      </c>
      <c r="C18" s="184"/>
      <c r="D18" s="185" t="s">
        <v>157</v>
      </c>
      <c r="E18" s="217"/>
      <c r="F18" s="206"/>
      <c r="G18" s="206"/>
      <c r="H18" s="207"/>
      <c r="I18" s="215"/>
      <c r="J18" s="206"/>
      <c r="K18" s="206"/>
      <c r="L18" s="218"/>
      <c r="M18" s="186"/>
      <c r="N18" s="199"/>
      <c r="O18" s="188"/>
      <c r="P18" s="189"/>
      <c r="Q18" s="440"/>
      <c r="R18" s="208">
        <f>IF(O25="","",IF(O25&gt;O26,N25,N26))</f>
      </c>
      <c r="S18" s="197"/>
      <c r="T18" s="198" t="s">
        <v>118</v>
      </c>
    </row>
    <row r="19" spans="1:20" ht="12.75" customHeight="1" thickBot="1">
      <c r="A19" s="438"/>
      <c r="B19" s="193">
        <f>Pořadí_KO!B32</f>
      </c>
      <c r="C19" s="194"/>
      <c r="D19" s="195" t="s">
        <v>158</v>
      </c>
      <c r="E19" s="439" t="s">
        <v>159</v>
      </c>
      <c r="F19" s="183">
        <f>IF(C18="","",IF(C18&gt;C19,B18,B19))</f>
      </c>
      <c r="G19" s="211"/>
      <c r="H19" s="196" t="s">
        <v>160</v>
      </c>
      <c r="I19" s="215"/>
      <c r="J19" s="206"/>
      <c r="K19" s="206"/>
      <c r="L19" s="218"/>
      <c r="M19" s="186"/>
      <c r="N19" s="199"/>
      <c r="O19" s="188"/>
      <c r="P19" s="189"/>
      <c r="Q19" s="191"/>
      <c r="R19" s="187"/>
      <c r="S19" s="192"/>
      <c r="T19" s="189"/>
    </row>
    <row r="20" spans="1:20" ht="12.75" customHeight="1" thickBot="1">
      <c r="A20" s="438" t="s">
        <v>161</v>
      </c>
      <c r="B20" s="183">
        <f>Pořadí_KO!B16</f>
      </c>
      <c r="C20" s="184"/>
      <c r="D20" s="185" t="s">
        <v>162</v>
      </c>
      <c r="E20" s="439"/>
      <c r="F20" s="193">
        <f>IF(C20="","",IF(C20&gt;C21,B20,B21))</f>
      </c>
      <c r="G20" s="197"/>
      <c r="H20" s="198" t="s">
        <v>163</v>
      </c>
      <c r="I20" s="215"/>
      <c r="J20" s="206"/>
      <c r="K20" s="206"/>
      <c r="L20" s="218"/>
      <c r="M20" s="186"/>
      <c r="N20" s="199"/>
      <c r="O20" s="188"/>
      <c r="P20" s="189"/>
      <c r="Q20" s="191"/>
      <c r="R20" s="187"/>
      <c r="S20" s="192"/>
      <c r="T20" s="189"/>
    </row>
    <row r="21" spans="1:20" ht="12.75" customHeight="1" thickBot="1">
      <c r="A21" s="438"/>
      <c r="B21" s="193">
        <f>Pořadí_KO!B21</f>
      </c>
      <c r="C21" s="194"/>
      <c r="D21" s="195" t="s">
        <v>164</v>
      </c>
      <c r="E21" s="200"/>
      <c r="F21" s="201"/>
      <c r="G21" s="201"/>
      <c r="H21" s="202"/>
      <c r="I21" s="440" t="s">
        <v>140</v>
      </c>
      <c r="J21" s="203">
        <f>IF(G19="","",IF(G19&gt;G20,F19,F20))</f>
      </c>
      <c r="K21" s="216"/>
      <c r="L21" s="205" t="s">
        <v>165</v>
      </c>
      <c r="M21" s="186"/>
      <c r="N21" s="199"/>
      <c r="O21" s="188"/>
      <c r="P21" s="189"/>
      <c r="Q21" s="191"/>
      <c r="R21" s="187"/>
      <c r="S21" s="192"/>
      <c r="T21" s="189"/>
    </row>
    <row r="22" spans="1:20" ht="12.75" customHeight="1" thickBot="1">
      <c r="A22" s="438" t="s">
        <v>166</v>
      </c>
      <c r="B22" s="183">
        <f>Pořadí_KO!B13</f>
      </c>
      <c r="C22" s="184"/>
      <c r="D22" s="185" t="s">
        <v>167</v>
      </c>
      <c r="E22" s="217"/>
      <c r="F22" s="206"/>
      <c r="G22" s="206"/>
      <c r="H22" s="207"/>
      <c r="I22" s="440"/>
      <c r="J22" s="208">
        <f>IF(G23="","",IF(G23&gt;G24,F23,F24))</f>
      </c>
      <c r="K22" s="209"/>
      <c r="L22" s="210" t="s">
        <v>168</v>
      </c>
      <c r="M22" s="186"/>
      <c r="N22" s="199"/>
      <c r="O22" s="188"/>
      <c r="P22" s="189"/>
      <c r="Q22" s="191"/>
      <c r="R22" s="441" t="s">
        <v>169</v>
      </c>
      <c r="S22" s="441"/>
      <c r="T22" s="441"/>
    </row>
    <row r="23" spans="1:20" ht="12.75" customHeight="1" thickBot="1">
      <c r="A23" s="438"/>
      <c r="B23" s="193">
        <f>Pořadí_KO!B24</f>
      </c>
      <c r="C23" s="194"/>
      <c r="D23" s="195" t="s">
        <v>170</v>
      </c>
      <c r="E23" s="439" t="s">
        <v>171</v>
      </c>
      <c r="F23" s="183">
        <f>IF(C22="","",IF(C22&gt;C23,B22,B23))</f>
      </c>
      <c r="G23" s="211"/>
      <c r="H23" s="196" t="s">
        <v>172</v>
      </c>
      <c r="I23" s="215"/>
      <c r="J23" s="206"/>
      <c r="K23" s="206"/>
      <c r="L23" s="218"/>
      <c r="M23" s="186"/>
      <c r="N23" s="199"/>
      <c r="O23" s="188"/>
      <c r="P23" s="189"/>
      <c r="Q23" s="191"/>
      <c r="R23" s="441"/>
      <c r="S23" s="441"/>
      <c r="T23" s="441"/>
    </row>
    <row r="24" spans="1:20" ht="12.75" customHeight="1" thickBot="1">
      <c r="A24" s="438" t="s">
        <v>173</v>
      </c>
      <c r="B24" s="183">
        <f>Pořadí_KO!B8</f>
      </c>
      <c r="C24" s="184"/>
      <c r="D24" s="185" t="s">
        <v>174</v>
      </c>
      <c r="E24" s="439"/>
      <c r="F24" s="193">
        <f>IF(C24="","",IF(C24&gt;C25,B24,B25))</f>
      </c>
      <c r="G24" s="197"/>
      <c r="H24" s="198" t="s">
        <v>175</v>
      </c>
      <c r="I24" s="215"/>
      <c r="J24" s="206"/>
      <c r="K24" s="206"/>
      <c r="L24" s="218"/>
      <c r="M24" s="186"/>
      <c r="N24" s="199"/>
      <c r="O24" s="188"/>
      <c r="P24" s="189"/>
      <c r="Q24" s="191"/>
      <c r="R24" s="201"/>
      <c r="S24" s="201"/>
      <c r="T24" s="202"/>
    </row>
    <row r="25" spans="1:20" ht="12.75" customHeight="1" thickBot="1">
      <c r="A25" s="438"/>
      <c r="B25" s="193">
        <f>Pořadí_KO!B29</f>
      </c>
      <c r="C25" s="194"/>
      <c r="D25" s="195" t="s">
        <v>176</v>
      </c>
      <c r="E25" s="200"/>
      <c r="F25" s="220"/>
      <c r="G25" s="221"/>
      <c r="H25" s="222"/>
      <c r="I25" s="213"/>
      <c r="J25" s="220"/>
      <c r="K25" s="221"/>
      <c r="L25" s="223"/>
      <c r="M25" s="440" t="s">
        <v>114</v>
      </c>
      <c r="N25" s="203">
        <f>IF(K21="","",IF(K21&gt;K22,J21,J22))</f>
      </c>
      <c r="O25" s="184"/>
      <c r="P25" s="196" t="s">
        <v>150</v>
      </c>
      <c r="Q25" s="440" t="s">
        <v>114</v>
      </c>
      <c r="R25" s="203">
        <f>IF(O9="","",IF(O9&gt;O10,N10,N9))</f>
      </c>
      <c r="S25" s="184"/>
      <c r="T25" s="196" t="s">
        <v>177</v>
      </c>
    </row>
    <row r="26" spans="1:20" ht="12.75" customHeight="1" thickBot="1">
      <c r="A26" s="438" t="s">
        <v>178</v>
      </c>
      <c r="B26" s="183">
        <f>Pořadí_KO!B9</f>
      </c>
      <c r="C26" s="184"/>
      <c r="D26" s="185" t="s">
        <v>179</v>
      </c>
      <c r="E26" s="217"/>
      <c r="F26" s="224"/>
      <c r="G26" s="225"/>
      <c r="H26" s="226"/>
      <c r="I26" s="215"/>
      <c r="J26" s="224"/>
      <c r="K26" s="225"/>
      <c r="L26" s="227"/>
      <c r="M26" s="440"/>
      <c r="N26" s="208">
        <f>IF(K29="","",IF(K29&gt;K30,J29,J30))</f>
      </c>
      <c r="O26" s="197"/>
      <c r="P26" s="198" t="s">
        <v>160</v>
      </c>
      <c r="Q26" s="440"/>
      <c r="R26" s="208">
        <f>IF(O25="","",IF(O25&gt;O26,N26,N25))</f>
      </c>
      <c r="S26" s="197"/>
      <c r="T26" s="198" t="s">
        <v>177</v>
      </c>
    </row>
    <row r="27" spans="1:20" ht="12.75" customHeight="1" thickBot="1">
      <c r="A27" s="438"/>
      <c r="B27" s="193">
        <f>Pořadí_KO!B28</f>
      </c>
      <c r="C27" s="194"/>
      <c r="D27" s="195" t="s">
        <v>180</v>
      </c>
      <c r="E27" s="439" t="s">
        <v>181</v>
      </c>
      <c r="F27" s="183">
        <f>IF(C26="","",IF(C26&gt;C27,B26,B27))</f>
      </c>
      <c r="G27" s="211"/>
      <c r="H27" s="196" t="s">
        <v>182</v>
      </c>
      <c r="I27" s="215"/>
      <c r="J27" s="206"/>
      <c r="K27" s="206"/>
      <c r="L27" s="218"/>
      <c r="M27" s="186"/>
      <c r="N27" s="187"/>
      <c r="O27" s="188"/>
      <c r="P27" s="189"/>
      <c r="Q27" s="191"/>
      <c r="R27" s="187"/>
      <c r="S27" s="192"/>
      <c r="T27" s="189"/>
    </row>
    <row r="28" spans="1:20" ht="12.75" customHeight="1" thickBot="1">
      <c r="A28" s="438" t="s">
        <v>183</v>
      </c>
      <c r="B28" s="183">
        <f>Pořadí_KO!B12</f>
      </c>
      <c r="C28" s="184"/>
      <c r="D28" s="185" t="s">
        <v>184</v>
      </c>
      <c r="E28" s="439"/>
      <c r="F28" s="193">
        <f>IF(C28="","",IF(C28&gt;C29,B28,B29))</f>
      </c>
      <c r="G28" s="197"/>
      <c r="H28" s="198" t="s">
        <v>185</v>
      </c>
      <c r="I28" s="215"/>
      <c r="J28" s="206"/>
      <c r="K28" s="206"/>
      <c r="L28" s="218"/>
      <c r="M28" s="186"/>
      <c r="N28" s="187"/>
      <c r="O28" s="188"/>
      <c r="P28" s="189"/>
      <c r="Q28" s="191"/>
      <c r="R28" s="187"/>
      <c r="S28" s="192"/>
      <c r="T28" s="189"/>
    </row>
    <row r="29" spans="1:20" ht="12.75" customHeight="1" thickBot="1">
      <c r="A29" s="438"/>
      <c r="B29" s="193">
        <f>Pořadí_KO!B25</f>
      </c>
      <c r="C29" s="194"/>
      <c r="D29" s="195" t="s">
        <v>186</v>
      </c>
      <c r="E29" s="200"/>
      <c r="F29" s="201"/>
      <c r="G29" s="201"/>
      <c r="H29" s="202"/>
      <c r="I29" s="440" t="s">
        <v>151</v>
      </c>
      <c r="J29" s="203">
        <f>IF(G27="","",IF(G27&gt;G28,F27,F28))</f>
      </c>
      <c r="K29" s="216"/>
      <c r="L29" s="205" t="s">
        <v>187</v>
      </c>
      <c r="M29" s="186"/>
      <c r="N29" s="187"/>
      <c r="O29" s="188"/>
      <c r="P29" s="189"/>
      <c r="Q29" s="191"/>
      <c r="R29" s="187"/>
      <c r="S29" s="192"/>
      <c r="T29" s="189"/>
    </row>
    <row r="30" spans="1:20" ht="12.75" customHeight="1" thickBot="1">
      <c r="A30" s="438" t="s">
        <v>188</v>
      </c>
      <c r="B30" s="183">
        <f>Pořadí_KO!B17</f>
      </c>
      <c r="C30" s="184"/>
      <c r="D30" s="185" t="s">
        <v>189</v>
      </c>
      <c r="E30" s="217"/>
      <c r="F30" s="206"/>
      <c r="G30" s="206"/>
      <c r="H30" s="207"/>
      <c r="I30" s="440"/>
      <c r="J30" s="208">
        <f>IF(G31="","",IF(G31&gt;G32,F31,F32))</f>
      </c>
      <c r="K30" s="209"/>
      <c r="L30" s="210" t="s">
        <v>190</v>
      </c>
      <c r="M30" s="186"/>
      <c r="N30" s="187"/>
      <c r="O30" s="188"/>
      <c r="P30" s="189"/>
      <c r="Q30" s="191"/>
      <c r="R30" s="187"/>
      <c r="S30" s="192"/>
      <c r="T30" s="189"/>
    </row>
    <row r="31" spans="1:20" ht="12.75" customHeight="1" thickBot="1">
      <c r="A31" s="438"/>
      <c r="B31" s="193">
        <f>Pořadí_KO!B20</f>
      </c>
      <c r="C31" s="194"/>
      <c r="D31" s="195" t="s">
        <v>191</v>
      </c>
      <c r="E31" s="439" t="s">
        <v>192</v>
      </c>
      <c r="F31" s="183">
        <f>IF(C30="","",IF(C30&gt;C31,B30,B31))</f>
      </c>
      <c r="G31" s="211"/>
      <c r="H31" s="196" t="s">
        <v>193</v>
      </c>
      <c r="I31" s="215"/>
      <c r="J31" s="206"/>
      <c r="K31" s="206"/>
      <c r="L31" s="218"/>
      <c r="M31" s="186"/>
      <c r="N31" s="187"/>
      <c r="O31" s="188"/>
      <c r="P31" s="189"/>
      <c r="Q31" s="191"/>
      <c r="R31" s="187"/>
      <c r="S31" s="192"/>
      <c r="T31" s="189"/>
    </row>
    <row r="32" spans="1:20" ht="12.75" customHeight="1" thickBot="1">
      <c r="A32" s="438" t="s">
        <v>194</v>
      </c>
      <c r="B32" s="183">
        <f>Pořadí_KO!B4</f>
      </c>
      <c r="C32" s="184"/>
      <c r="D32" s="185" t="s">
        <v>195</v>
      </c>
      <c r="E32" s="439"/>
      <c r="F32" s="193">
        <f>IF(C32="","",IF(C32&gt;C33,B32,B33))</f>
      </c>
      <c r="G32" s="197"/>
      <c r="H32" s="198" t="s">
        <v>196</v>
      </c>
      <c r="I32" s="215"/>
      <c r="J32" s="228"/>
      <c r="K32" s="206"/>
      <c r="L32" s="218"/>
      <c r="M32" s="186"/>
      <c r="N32" s="187"/>
      <c r="O32" s="188"/>
      <c r="P32" s="189"/>
      <c r="Q32" s="191"/>
      <c r="R32" s="187"/>
      <c r="S32" s="192"/>
      <c r="T32" s="189"/>
    </row>
    <row r="33" spans="1:20" ht="12.75" customHeight="1" thickBot="1">
      <c r="A33" s="438"/>
      <c r="B33" s="193">
        <f>Pořadí_KO!B33</f>
      </c>
      <c r="C33" s="197"/>
      <c r="D33" s="195" t="s">
        <v>197</v>
      </c>
      <c r="E33" s="200"/>
      <c r="F33" s="229"/>
      <c r="G33" s="221"/>
      <c r="H33" s="222"/>
      <c r="I33" s="213"/>
      <c r="J33" s="229"/>
      <c r="K33" s="221"/>
      <c r="L33" s="223"/>
      <c r="M33" s="213"/>
      <c r="N33" s="229"/>
      <c r="O33" s="221"/>
      <c r="P33" s="222"/>
      <c r="Q33" s="230"/>
      <c r="R33" s="229"/>
      <c r="S33" s="202"/>
      <c r="T33" s="222"/>
    </row>
  </sheetData>
  <sheetProtection/>
  <mergeCells count="34">
    <mergeCell ref="A2:A3"/>
    <mergeCell ref="E3:E4"/>
    <mergeCell ref="A4:A5"/>
    <mergeCell ref="I5:I6"/>
    <mergeCell ref="A6:A7"/>
    <mergeCell ref="E7:E8"/>
    <mergeCell ref="A8:A9"/>
    <mergeCell ref="M9:M10"/>
    <mergeCell ref="A10:A11"/>
    <mergeCell ref="E11:E12"/>
    <mergeCell ref="A12:A13"/>
    <mergeCell ref="R12:T13"/>
    <mergeCell ref="I13:I14"/>
    <mergeCell ref="A14:A15"/>
    <mergeCell ref="E15:E16"/>
    <mergeCell ref="A16:A17"/>
    <mergeCell ref="Q17:Q18"/>
    <mergeCell ref="A18:A19"/>
    <mergeCell ref="E19:E20"/>
    <mergeCell ref="A20:A21"/>
    <mergeCell ref="I21:I22"/>
    <mergeCell ref="A22:A23"/>
    <mergeCell ref="R22:T23"/>
    <mergeCell ref="E23:E24"/>
    <mergeCell ref="A24:A25"/>
    <mergeCell ref="M25:M26"/>
    <mergeCell ref="Q25:Q26"/>
    <mergeCell ref="A26:A27"/>
    <mergeCell ref="E27:E28"/>
    <mergeCell ref="A28:A29"/>
    <mergeCell ref="I29:I30"/>
    <mergeCell ref="A30:A31"/>
    <mergeCell ref="E31:E32"/>
    <mergeCell ref="A32:A33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7">
    <tabColor rgb="FF0070C0"/>
  </sheetPr>
  <dimension ref="A1:P17"/>
  <sheetViews>
    <sheetView zoomScalePageLayoutView="0" workbookViewId="0" topLeftCell="A1">
      <selection activeCell="B3" sqref="B3"/>
    </sheetView>
  </sheetViews>
  <sheetFormatPr defaultColWidth="9.140625" defaultRowHeight="13.5" customHeight="1"/>
  <cols>
    <col min="1" max="1" width="5.00390625" style="150" customWidth="1"/>
    <col min="2" max="2" width="17.421875" style="150" customWidth="1"/>
    <col min="3" max="3" width="7.7109375" style="150" customWidth="1"/>
    <col min="4" max="4" width="10.8515625" style="150" customWidth="1"/>
    <col min="5" max="5" width="4.00390625" style="150" customWidth="1"/>
    <col min="6" max="6" width="16.28125" style="150" customWidth="1"/>
    <col min="7" max="7" width="7.7109375" style="150" customWidth="1"/>
    <col min="8" max="8" width="10.8515625" style="150" customWidth="1"/>
    <col min="9" max="9" width="5.421875" style="150" customWidth="1"/>
    <col min="10" max="10" width="16.28125" style="150" customWidth="1"/>
    <col min="11" max="11" width="7.7109375" style="150" customWidth="1"/>
    <col min="12" max="12" width="10.8515625" style="150" customWidth="1"/>
    <col min="13" max="13" width="5.140625" style="150" customWidth="1"/>
    <col min="14" max="14" width="16.28125" style="150" customWidth="1"/>
    <col min="15" max="15" width="7.7109375" style="150" customWidth="1"/>
    <col min="16" max="16" width="10.8515625" style="150" customWidth="1"/>
    <col min="17" max="16384" width="9.140625" style="150" customWidth="1"/>
  </cols>
  <sheetData>
    <row r="1" spans="1:16" ht="13.5" customHeight="1" thickBot="1">
      <c r="A1" s="177"/>
      <c r="B1" s="177" t="s">
        <v>110</v>
      </c>
      <c r="C1" s="178"/>
      <c r="D1" s="177"/>
      <c r="E1" s="180"/>
      <c r="F1" s="180" t="s">
        <v>111</v>
      </c>
      <c r="G1" s="181"/>
      <c r="H1" s="180"/>
      <c r="I1" s="231"/>
      <c r="J1" s="180" t="s">
        <v>112</v>
      </c>
      <c r="K1" s="181"/>
      <c r="L1" s="180"/>
      <c r="M1" s="180"/>
      <c r="N1" s="180" t="s">
        <v>113</v>
      </c>
      <c r="O1" s="181"/>
      <c r="P1" s="180"/>
    </row>
    <row r="2" spans="1:16" ht="13.5" customHeight="1" thickBot="1">
      <c r="A2" s="438" t="s">
        <v>114</v>
      </c>
      <c r="B2" s="183">
        <f>Pořadí_KO!B106</f>
      </c>
      <c r="C2" s="184"/>
      <c r="D2" s="185" t="s">
        <v>198</v>
      </c>
      <c r="E2" s="232"/>
      <c r="F2" s="187"/>
      <c r="G2" s="192"/>
      <c r="H2" s="187"/>
      <c r="I2" s="233"/>
      <c r="J2" s="187"/>
      <c r="K2" s="192"/>
      <c r="L2" s="187"/>
      <c r="M2" s="187"/>
      <c r="N2" s="187"/>
      <c r="O2" s="234"/>
      <c r="P2" s="187"/>
    </row>
    <row r="3" spans="1:16" ht="13.5" customHeight="1" thickBot="1">
      <c r="A3" s="438"/>
      <c r="B3" s="193">
        <f>Pořadí_KO!B121</f>
      </c>
      <c r="C3" s="194"/>
      <c r="D3" s="195" t="s">
        <v>199</v>
      </c>
      <c r="E3" s="439" t="s">
        <v>156</v>
      </c>
      <c r="F3" s="183">
        <f>IF(C2="","",IF(C2&gt;C3,B2,B3))</f>
      </c>
      <c r="G3" s="184"/>
      <c r="H3" s="185" t="s">
        <v>200</v>
      </c>
      <c r="I3" s="233"/>
      <c r="J3" s="187"/>
      <c r="K3" s="192"/>
      <c r="L3" s="187"/>
      <c r="M3" s="187"/>
      <c r="N3" s="199">
        <f>IF(O9="","",IF(O9&gt;O10,N9,N10))</f>
      </c>
      <c r="O3" s="188" t="s">
        <v>15</v>
      </c>
      <c r="P3" s="187"/>
    </row>
    <row r="4" spans="1:16" ht="13.5" customHeight="1" thickBot="1">
      <c r="A4" s="438" t="s">
        <v>119</v>
      </c>
      <c r="B4" s="183">
        <f>Pořadí_KO!B113</f>
      </c>
      <c r="C4" s="184"/>
      <c r="D4" s="185" t="s">
        <v>201</v>
      </c>
      <c r="E4" s="439"/>
      <c r="F4" s="193">
        <f>IF(C4="","",IF(C4&gt;C5,B4,B5))</f>
      </c>
      <c r="G4" s="235"/>
      <c r="H4" s="195" t="s">
        <v>202</v>
      </c>
      <c r="I4" s="233"/>
      <c r="J4" s="187"/>
      <c r="K4" s="192"/>
      <c r="L4" s="187"/>
      <c r="M4" s="187"/>
      <c r="N4" s="199">
        <f>IF(O9="","",IF(O9&gt;O10,N10,N9))</f>
      </c>
      <c r="O4" s="188" t="s">
        <v>14</v>
      </c>
      <c r="P4" s="187"/>
    </row>
    <row r="5" spans="1:16" ht="13.5" customHeight="1" thickBot="1">
      <c r="A5" s="438"/>
      <c r="B5" s="193">
        <f>Pořadí_KO!B114</f>
      </c>
      <c r="C5" s="194"/>
      <c r="D5" s="195" t="s">
        <v>203</v>
      </c>
      <c r="E5" s="200"/>
      <c r="F5" s="220"/>
      <c r="G5" s="221"/>
      <c r="H5" s="236"/>
      <c r="I5" s="440" t="s">
        <v>114</v>
      </c>
      <c r="J5" s="183">
        <f>IF(G3="","",IF(G3&gt;G4,F3,F4))</f>
      </c>
      <c r="K5" s="184"/>
      <c r="L5" s="237" t="s">
        <v>200</v>
      </c>
      <c r="M5" s="187"/>
      <c r="N5" s="199">
        <f>IF(O15="","",IF(O15&gt;O16,N15,N16))</f>
      </c>
      <c r="O5" s="188" t="s">
        <v>13</v>
      </c>
      <c r="P5" s="187"/>
    </row>
    <row r="6" spans="1:16" ht="13.5" customHeight="1" thickBot="1">
      <c r="A6" s="438" t="s">
        <v>124</v>
      </c>
      <c r="B6" s="183">
        <f>Pořadí_KO!B110</f>
      </c>
      <c r="C6" s="184"/>
      <c r="D6" s="185" t="s">
        <v>204</v>
      </c>
      <c r="E6" s="217"/>
      <c r="F6" s="206"/>
      <c r="G6" s="206"/>
      <c r="H6" s="238"/>
      <c r="I6" s="440"/>
      <c r="J6" s="193">
        <f>IF(G7="","",IF(G7&gt;G8,F7,F8))</f>
      </c>
      <c r="K6" s="194"/>
      <c r="L6" s="239" t="s">
        <v>202</v>
      </c>
      <c r="M6" s="187"/>
      <c r="N6" s="199">
        <f>IF(O15="","",IF(O15&gt;O16,N16,N15))</f>
      </c>
      <c r="O6" s="188" t="s">
        <v>16</v>
      </c>
      <c r="P6" s="187"/>
    </row>
    <row r="7" spans="1:16" ht="13.5" customHeight="1" thickBot="1">
      <c r="A7" s="438"/>
      <c r="B7" s="193">
        <f>Pořadí_KO!B117</f>
      </c>
      <c r="C7" s="194"/>
      <c r="D7" s="195" t="s">
        <v>205</v>
      </c>
      <c r="E7" s="439" t="s">
        <v>166</v>
      </c>
      <c r="F7" s="183">
        <f>IF(C6="","",IF(C6&gt;C7,B6,B7))</f>
      </c>
      <c r="G7" s="184"/>
      <c r="H7" s="185" t="s">
        <v>206</v>
      </c>
      <c r="I7" s="186"/>
      <c r="J7" s="199"/>
      <c r="K7" s="188"/>
      <c r="L7" s="187"/>
      <c r="M7" s="187"/>
      <c r="N7" s="187"/>
      <c r="O7" s="234"/>
      <c r="P7" s="187"/>
    </row>
    <row r="8" spans="1:16" ht="13.5" customHeight="1" thickBot="1">
      <c r="A8" s="438" t="s">
        <v>130</v>
      </c>
      <c r="B8" s="183">
        <f>Pořadí_KO!B109</f>
      </c>
      <c r="C8" s="184"/>
      <c r="D8" s="185" t="s">
        <v>207</v>
      </c>
      <c r="E8" s="439"/>
      <c r="F8" s="193">
        <f>IF(C8="","",IF(C8&gt;C9,B8,B9))</f>
      </c>
      <c r="G8" s="197"/>
      <c r="H8" s="195" t="s">
        <v>208</v>
      </c>
      <c r="I8" s="186"/>
      <c r="J8" s="199"/>
      <c r="K8" s="188"/>
      <c r="L8" s="187"/>
      <c r="M8" s="187"/>
      <c r="N8" s="187"/>
      <c r="O8" s="234"/>
      <c r="P8" s="187"/>
    </row>
    <row r="9" spans="1:16" ht="13.5" customHeight="1" thickBot="1">
      <c r="A9" s="438"/>
      <c r="B9" s="193">
        <f>Pořadí_KO!B118</f>
      </c>
      <c r="C9" s="194"/>
      <c r="D9" s="195" t="s">
        <v>209</v>
      </c>
      <c r="E9" s="200"/>
      <c r="F9" s="220"/>
      <c r="G9" s="221"/>
      <c r="H9" s="229"/>
      <c r="I9" s="213"/>
      <c r="J9" s="220"/>
      <c r="K9" s="221"/>
      <c r="L9" s="229"/>
      <c r="M9" s="440" t="s">
        <v>114</v>
      </c>
      <c r="N9" s="183">
        <f>IF(K5="","",IF(K5&gt;K6,J5,J6))</f>
      </c>
      <c r="O9" s="184"/>
      <c r="P9" s="185" t="s">
        <v>200</v>
      </c>
    </row>
    <row r="10" spans="1:16" ht="13.5" customHeight="1" thickBot="1">
      <c r="A10" s="438" t="s">
        <v>134</v>
      </c>
      <c r="B10" s="183">
        <f>Pořadí_KO!B108</f>
      </c>
      <c r="C10" s="184"/>
      <c r="D10" s="185" t="s">
        <v>210</v>
      </c>
      <c r="E10" s="217"/>
      <c r="F10" s="224"/>
      <c r="G10" s="225"/>
      <c r="H10" s="240"/>
      <c r="I10" s="215"/>
      <c r="J10" s="224"/>
      <c r="K10" s="225"/>
      <c r="L10" s="241"/>
      <c r="M10" s="440"/>
      <c r="N10" s="193">
        <f>IF(K13="","",IF(K13&gt;K14,J13,J14))</f>
      </c>
      <c r="O10" s="242"/>
      <c r="P10" s="195" t="s">
        <v>202</v>
      </c>
    </row>
    <row r="11" spans="1:16" ht="13.5" customHeight="1" thickBot="1">
      <c r="A11" s="438"/>
      <c r="B11" s="193">
        <f>Pořadí_KO!B119</f>
      </c>
      <c r="C11" s="194"/>
      <c r="D11" s="195" t="s">
        <v>211</v>
      </c>
      <c r="E11" s="439" t="s">
        <v>183</v>
      </c>
      <c r="F11" s="183">
        <f>IF(C10="","",IF(C10&gt;C11,B10,B11))</f>
      </c>
      <c r="G11" s="184"/>
      <c r="H11" s="185" t="s">
        <v>212</v>
      </c>
      <c r="I11" s="215"/>
      <c r="J11" s="224"/>
      <c r="K11" s="225"/>
      <c r="L11" s="241"/>
      <c r="M11" s="191"/>
      <c r="N11" s="187"/>
      <c r="O11" s="234"/>
      <c r="P11" s="187"/>
    </row>
    <row r="12" spans="1:16" ht="13.5" customHeight="1" thickBot="1">
      <c r="A12" s="438" t="s">
        <v>140</v>
      </c>
      <c r="B12" s="183">
        <f>Pořadí_KO!B111</f>
      </c>
      <c r="C12" s="184"/>
      <c r="D12" s="185" t="s">
        <v>213</v>
      </c>
      <c r="E12" s="439"/>
      <c r="F12" s="193">
        <f>IF(C12="","",IF(C12&gt;C13,B12,B13))</f>
      </c>
      <c r="G12" s="197"/>
      <c r="H12" s="195" t="s">
        <v>214</v>
      </c>
      <c r="I12" s="215"/>
      <c r="J12" s="206"/>
      <c r="K12" s="206"/>
      <c r="L12" s="206"/>
      <c r="M12" s="191"/>
      <c r="N12" s="441" t="s">
        <v>169</v>
      </c>
      <c r="O12" s="441"/>
      <c r="P12" s="441"/>
    </row>
    <row r="13" spans="1:16" ht="13.5" customHeight="1" thickBot="1">
      <c r="A13" s="438"/>
      <c r="B13" s="193">
        <f>Pořadí_KO!B116</f>
      </c>
      <c r="C13" s="194"/>
      <c r="D13" s="195" t="s">
        <v>215</v>
      </c>
      <c r="E13" s="200"/>
      <c r="F13" s="201"/>
      <c r="G13" s="201"/>
      <c r="H13" s="243"/>
      <c r="I13" s="440" t="s">
        <v>114</v>
      </c>
      <c r="J13" s="183">
        <f>IF(G11="","",IF(G11&gt;G12,F11,F12))</f>
      </c>
      <c r="K13" s="184"/>
      <c r="L13" s="237" t="s">
        <v>206</v>
      </c>
      <c r="M13" s="191"/>
      <c r="N13" s="441"/>
      <c r="O13" s="441"/>
      <c r="P13" s="441"/>
    </row>
    <row r="14" spans="1:16" ht="13.5" customHeight="1" thickBot="1">
      <c r="A14" s="438" t="s">
        <v>145</v>
      </c>
      <c r="B14" s="183">
        <f>Pořadí_KO!B112</f>
      </c>
      <c r="C14" s="184"/>
      <c r="D14" s="185" t="s">
        <v>216</v>
      </c>
      <c r="E14" s="217"/>
      <c r="F14" s="206"/>
      <c r="G14" s="206"/>
      <c r="H14" s="238"/>
      <c r="I14" s="440"/>
      <c r="J14" s="193">
        <f>IF(G15="","",IF(G15&gt;G16,F15,F16))</f>
      </c>
      <c r="K14" s="194"/>
      <c r="L14" s="239" t="s">
        <v>208</v>
      </c>
      <c r="M14" s="191"/>
      <c r="N14" s="201"/>
      <c r="O14" s="201"/>
      <c r="P14" s="243"/>
    </row>
    <row r="15" spans="1:16" ht="13.5" customHeight="1" thickBot="1">
      <c r="A15" s="438"/>
      <c r="B15" s="193">
        <f>Pořadí_KO!B115</f>
      </c>
      <c r="C15" s="194"/>
      <c r="D15" s="195" t="s">
        <v>217</v>
      </c>
      <c r="E15" s="439" t="s">
        <v>194</v>
      </c>
      <c r="F15" s="183">
        <f>IF(C14="","",IF(C14&gt;C15,B14,B15))</f>
      </c>
      <c r="G15" s="184"/>
      <c r="H15" s="185" t="s">
        <v>218</v>
      </c>
      <c r="I15" s="244"/>
      <c r="J15" s="206"/>
      <c r="K15" s="206"/>
      <c r="L15" s="206"/>
      <c r="M15" s="440" t="s">
        <v>114</v>
      </c>
      <c r="N15" s="183">
        <f>IF(K5="","",IF(K5&gt;K6,J6,J5))</f>
      </c>
      <c r="O15" s="184"/>
      <c r="P15" s="185" t="s">
        <v>219</v>
      </c>
    </row>
    <row r="16" spans="1:16" ht="13.5" customHeight="1" thickBot="1">
      <c r="A16" s="438" t="s">
        <v>151</v>
      </c>
      <c r="B16" s="183">
        <f>Pořadí_KO!B107</f>
      </c>
      <c r="C16" s="184"/>
      <c r="D16" s="185" t="s">
        <v>220</v>
      </c>
      <c r="E16" s="439"/>
      <c r="F16" s="193">
        <f>IF(C16="","",IF(C16&gt;C17,B16,B17))</f>
      </c>
      <c r="G16" s="197"/>
      <c r="H16" s="195" t="s">
        <v>221</v>
      </c>
      <c r="I16" s="244"/>
      <c r="J16" s="206"/>
      <c r="K16" s="206"/>
      <c r="L16" s="206"/>
      <c r="M16" s="440"/>
      <c r="N16" s="193">
        <f>IF(K13="","",IF(K13&gt;K14,J14,J13))</f>
      </c>
      <c r="O16" s="197"/>
      <c r="P16" s="195" t="s">
        <v>222</v>
      </c>
    </row>
    <row r="17" spans="1:16" ht="13.5" customHeight="1" thickBot="1">
      <c r="A17" s="438"/>
      <c r="B17" s="193">
        <f>Pořadí_KO!B120</f>
      </c>
      <c r="C17" s="197"/>
      <c r="D17" s="195" t="s">
        <v>223</v>
      </c>
      <c r="E17" s="245"/>
      <c r="F17" s="229"/>
      <c r="G17" s="202"/>
      <c r="H17" s="229"/>
      <c r="I17" s="246"/>
      <c r="J17" s="201"/>
      <c r="K17" s="201"/>
      <c r="L17" s="201"/>
      <c r="M17" s="229"/>
      <c r="N17" s="229"/>
      <c r="O17" s="247"/>
      <c r="P17" s="229"/>
    </row>
  </sheetData>
  <sheetProtection/>
  <mergeCells count="17">
    <mergeCell ref="A2:A3"/>
    <mergeCell ref="E3:E4"/>
    <mergeCell ref="A4:A5"/>
    <mergeCell ref="I5:I6"/>
    <mergeCell ref="A6:A7"/>
    <mergeCell ref="E7:E8"/>
    <mergeCell ref="A8:A9"/>
    <mergeCell ref="M9:M10"/>
    <mergeCell ref="A10:A11"/>
    <mergeCell ref="E11:E12"/>
    <mergeCell ref="A12:A13"/>
    <mergeCell ref="N12:P13"/>
    <mergeCell ref="I13:I14"/>
    <mergeCell ref="A14:A15"/>
    <mergeCell ref="E15:E16"/>
    <mergeCell ref="M15:M16"/>
    <mergeCell ref="A16:A17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A1:AC52"/>
  <sheetViews>
    <sheetView zoomScalePageLayoutView="0" workbookViewId="0" topLeftCell="A31">
      <selection activeCell="Y5" sqref="Y5"/>
    </sheetView>
  </sheetViews>
  <sheetFormatPr defaultColWidth="9.140625" defaultRowHeight="15"/>
  <cols>
    <col min="1" max="1" width="21.00390625" style="15" bestFit="1" customWidth="1"/>
    <col min="2" max="10" width="6.28125" style="15" customWidth="1"/>
    <col min="11" max="11" width="8.421875" style="15" customWidth="1"/>
    <col min="12" max="13" width="8.140625" style="15" customWidth="1"/>
    <col min="14" max="14" width="9.57421875" style="15" customWidth="1"/>
    <col min="15" max="15" width="1.28515625" style="15" customWidth="1"/>
    <col min="16" max="16" width="1.7109375" style="15" customWidth="1"/>
    <col min="17" max="17" width="2.00390625" style="15" customWidth="1"/>
    <col min="18" max="18" width="1.57421875" style="15" customWidth="1"/>
    <col min="19" max="19" width="1.1484375" style="15" customWidth="1"/>
    <col min="20" max="20" width="1.57421875" style="15" customWidth="1"/>
    <col min="21" max="23" width="1.7109375" style="15" customWidth="1"/>
    <col min="24" max="24" width="9.140625" style="15" customWidth="1"/>
    <col min="25" max="25" width="20.421875" style="15" customWidth="1"/>
    <col min="26" max="27" width="9.140625" style="385" customWidth="1"/>
    <col min="28" max="16384" width="9.140625" style="15" customWidth="1"/>
  </cols>
  <sheetData>
    <row r="1" spans="1:29" ht="15">
      <c r="A1" s="108"/>
      <c r="B1" s="3" t="s">
        <v>72</v>
      </c>
      <c r="C1" s="4" t="s">
        <v>73</v>
      </c>
      <c r="D1" s="4" t="s">
        <v>74</v>
      </c>
      <c r="E1" s="4" t="s">
        <v>75</v>
      </c>
      <c r="F1" s="5" t="s">
        <v>76</v>
      </c>
      <c r="G1" s="3" t="s">
        <v>67</v>
      </c>
      <c r="H1" s="4" t="s">
        <v>69</v>
      </c>
      <c r="I1" s="4" t="s">
        <v>70</v>
      </c>
      <c r="J1" s="5" t="s">
        <v>71</v>
      </c>
      <c r="K1" s="445" t="s">
        <v>68</v>
      </c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</row>
    <row r="2" spans="1:21" ht="15">
      <c r="A2" s="108"/>
      <c r="B2" s="6" t="s">
        <v>22</v>
      </c>
      <c r="C2" s="7" t="s">
        <v>32</v>
      </c>
      <c r="D2" s="7" t="s">
        <v>20</v>
      </c>
      <c r="E2" s="7" t="s">
        <v>19</v>
      </c>
      <c r="F2" s="8" t="s">
        <v>21</v>
      </c>
      <c r="G2" s="6" t="s">
        <v>41</v>
      </c>
      <c r="H2" s="7" t="s">
        <v>44</v>
      </c>
      <c r="I2" s="7" t="s">
        <v>40</v>
      </c>
      <c r="J2" s="8" t="s">
        <v>45</v>
      </c>
      <c r="L2" s="2"/>
      <c r="M2" s="2"/>
      <c r="N2" s="2"/>
      <c r="O2" s="2"/>
      <c r="P2" s="2"/>
      <c r="Q2" s="2"/>
      <c r="R2" s="2"/>
      <c r="S2" s="2"/>
      <c r="T2" s="2"/>
      <c r="U2" s="109"/>
    </row>
    <row r="3" spans="1:23" ht="15">
      <c r="A3" s="365" t="s">
        <v>270</v>
      </c>
      <c r="B3" s="442"/>
      <c r="C3" s="443"/>
      <c r="D3" s="443"/>
      <c r="E3" s="443"/>
      <c r="F3" s="444"/>
      <c r="G3" s="442"/>
      <c r="H3" s="443"/>
      <c r="I3" s="443"/>
      <c r="J3" s="444"/>
      <c r="K3" s="10" t="s">
        <v>78</v>
      </c>
      <c r="L3" s="9" t="s">
        <v>66</v>
      </c>
      <c r="M3" s="9" t="s">
        <v>77</v>
      </c>
      <c r="N3" s="110"/>
      <c r="O3" s="111"/>
      <c r="S3" s="111"/>
      <c r="T3" s="111"/>
      <c r="U3" s="111"/>
      <c r="V3" s="111"/>
      <c r="W3" s="111"/>
    </row>
    <row r="4" spans="1:25" ht="15">
      <c r="A4" s="112" t="s">
        <v>266</v>
      </c>
      <c r="B4" s="113">
        <f>IF(O4=0,"",O4)</f>
      </c>
      <c r="C4" s="114">
        <f aca="true" t="shared" si="0" ref="C4:J4">IF(P4=0,"",P4)</f>
      </c>
      <c r="D4" s="114">
        <f t="shared" si="0"/>
      </c>
      <c r="E4" s="114">
        <f t="shared" si="0"/>
      </c>
      <c r="F4" s="114">
        <f t="shared" si="0"/>
      </c>
      <c r="G4" s="114">
        <f t="shared" si="0"/>
      </c>
      <c r="H4" s="114">
        <f t="shared" si="0"/>
      </c>
      <c r="I4" s="114">
        <f t="shared" si="0"/>
      </c>
      <c r="J4" s="115">
        <f t="shared" si="0"/>
      </c>
      <c r="K4" s="116">
        <f>SUM(L4:M4)</f>
        <v>0</v>
      </c>
      <c r="L4" s="117">
        <f>SUM(B4:F4)*$B$3</f>
        <v>0</v>
      </c>
      <c r="M4" s="117">
        <f>SUM(G4:J4)*$G$3</f>
        <v>0</v>
      </c>
      <c r="O4" s="118">
        <f>_xlfn.COUNTIFS('Absolutní-BODY'!$D$2:$D$161,A4,'Absolutní-BODY'!$G$2:$G$161,$B$2)</f>
        <v>0</v>
      </c>
      <c r="P4" s="118">
        <f>_xlfn.COUNTIFS('Absolutní-BODY'!$D$2:$D$161,A4,'Absolutní-BODY'!$G$2:$G$161,$C$2)</f>
        <v>0</v>
      </c>
      <c r="Q4" s="118">
        <f>_xlfn.COUNTIFS('Absolutní-BODY'!$D$2:$D$161,A4,'Absolutní-BODY'!$G$2:$G$161,$D$2)</f>
        <v>0</v>
      </c>
      <c r="R4" s="118">
        <f>_xlfn.COUNTIFS('Absolutní-BODY'!$D$2:$D$161,A4,'Absolutní-BODY'!$G$2:$G$161,$E$2)</f>
        <v>0</v>
      </c>
      <c r="S4" s="118">
        <f>_xlfn.COUNTIFS('Absolutní-BODY'!$D$2:$D$161,A4,'Absolutní-BODY'!$G$2:$G$161,$F$2)</f>
        <v>0</v>
      </c>
      <c r="T4" s="118">
        <f>_xlfn.COUNTIFS('Absolutní-BODY'!$D$2:$D$161,A4,'Absolutní-BODY'!$G$2:$G$161,$G$2)</f>
        <v>0</v>
      </c>
      <c r="U4" s="118">
        <f>_xlfn.COUNTIFS('Absolutní-BODY'!$D$2:$D$161,A4,'Absolutní-BODY'!$G$2:$G$161,$H$2)</f>
        <v>0</v>
      </c>
      <c r="V4" s="118">
        <f>_xlfn.COUNTIFS('Absolutní-BODY'!$D$2:$D$161,A4,'Absolutní-BODY'!$G$2:$G$161,$I$2)</f>
        <v>0</v>
      </c>
      <c r="W4" s="118">
        <f>_xlfn.COUNTIFS('Absolutní-BODY'!$D$2:$D$161,A4,'Absolutní-BODY'!$G$2:$G$161,$J$2)</f>
        <v>0</v>
      </c>
      <c r="Y4" s="1" t="s">
        <v>304</v>
      </c>
    </row>
    <row r="5" spans="1:25" ht="15">
      <c r="A5" s="112" t="s">
        <v>25</v>
      </c>
      <c r="B5" s="119">
        <f aca="true" t="shared" si="1" ref="B5:B49">IF(O5=0,"",O5)</f>
      </c>
      <c r="C5" s="118">
        <f aca="true" t="shared" si="2" ref="C5:C49">IF(P5=0,"",P5)</f>
      </c>
      <c r="D5" s="118">
        <f aca="true" t="shared" si="3" ref="D5:D49">IF(Q5=0,"",Q5)</f>
      </c>
      <c r="E5" s="118">
        <f aca="true" t="shared" si="4" ref="E5:E49">IF(R5=0,"",R5)</f>
      </c>
      <c r="F5" s="118">
        <f aca="true" t="shared" si="5" ref="F5:F49">IF(S5=0,"",S5)</f>
      </c>
      <c r="G5" s="118">
        <f aca="true" t="shared" si="6" ref="G5:G49">IF(T5=0,"",T5)</f>
      </c>
      <c r="H5" s="118">
        <f aca="true" t="shared" si="7" ref="H5:H49">IF(U5=0,"",U5)</f>
      </c>
      <c r="I5" s="118">
        <f aca="true" t="shared" si="8" ref="I5:I49">IF(V5=0,"",V5)</f>
      </c>
      <c r="J5" s="120">
        <f aca="true" t="shared" si="9" ref="J5:J49">IF(W5=0,"",W5)</f>
      </c>
      <c r="K5" s="121">
        <f aca="true" t="shared" si="10" ref="K5:K48">SUM(L5:M5)</f>
        <v>0</v>
      </c>
      <c r="L5" s="111">
        <f aca="true" t="shared" si="11" ref="L5:L48">SUM(B5:F5)*$B$3</f>
        <v>0</v>
      </c>
      <c r="M5" s="111">
        <f aca="true" t="shared" si="12" ref="M5:M48">SUM(G5:J5)*$G$3</f>
        <v>0</v>
      </c>
      <c r="O5" s="118">
        <f>_xlfn.COUNTIFS('Absolutní-BODY'!$D$2:$D$161,A5,'Absolutní-BODY'!$G$2:$G$161,$B$2)</f>
        <v>0</v>
      </c>
      <c r="P5" s="118">
        <f>_xlfn.COUNTIFS('Absolutní-BODY'!$D$2:$D$161,A5,'Absolutní-BODY'!$G$2:$G$161,$C$2)</f>
        <v>0</v>
      </c>
      <c r="Q5" s="118">
        <f>_xlfn.COUNTIFS('Absolutní-BODY'!$D$2:$D$161,A5,'Absolutní-BODY'!$G$2:$G$161,$D$2)</f>
        <v>0</v>
      </c>
      <c r="R5" s="118">
        <f>_xlfn.COUNTIFS('Absolutní-BODY'!$D$2:$D$161,A5,'Absolutní-BODY'!$G$2:$G$161,$E$2)</f>
        <v>0</v>
      </c>
      <c r="S5" s="118">
        <f>_xlfn.COUNTIFS('Absolutní-BODY'!$D$2:$D$161,A5,'Absolutní-BODY'!$G$2:$G$161,$F$2)</f>
        <v>0</v>
      </c>
      <c r="T5" s="118">
        <f>_xlfn.COUNTIFS('Absolutní-BODY'!$D$2:$D$161,A5,'Absolutní-BODY'!$G$2:$G$161,$G$2)</f>
        <v>0</v>
      </c>
      <c r="U5" s="118">
        <f>_xlfn.COUNTIFS('Absolutní-BODY'!$D$2:$D$161,A5,'Absolutní-BODY'!$G$2:$G$161,$H$2)</f>
        <v>0</v>
      </c>
      <c r="V5" s="118">
        <f>_xlfn.COUNTIFS('Absolutní-BODY'!$D$2:$D$161,A5,'Absolutní-BODY'!$G$2:$G$161,$I$2)</f>
        <v>0</v>
      </c>
      <c r="W5" s="118">
        <f>_xlfn.COUNTIFS('Absolutní-BODY'!$D$2:$D$161,A5,'Absolutní-BODY'!$G$2:$G$161,$J$2)</f>
        <v>0</v>
      </c>
      <c r="Y5" s="1" t="s">
        <v>280</v>
      </c>
    </row>
    <row r="6" spans="1:25" ht="15">
      <c r="A6" s="112" t="s">
        <v>265</v>
      </c>
      <c r="B6" s="119">
        <f t="shared" si="1"/>
      </c>
      <c r="C6" s="118">
        <f t="shared" si="2"/>
      </c>
      <c r="D6" s="118">
        <f t="shared" si="3"/>
      </c>
      <c r="E6" s="118">
        <f t="shared" si="4"/>
      </c>
      <c r="F6" s="118">
        <f t="shared" si="5"/>
      </c>
      <c r="G6" s="118">
        <f t="shared" si="6"/>
      </c>
      <c r="H6" s="118">
        <f t="shared" si="7"/>
      </c>
      <c r="I6" s="118">
        <f t="shared" si="8"/>
      </c>
      <c r="J6" s="120">
        <f t="shared" si="9"/>
      </c>
      <c r="K6" s="121">
        <f t="shared" si="10"/>
        <v>0</v>
      </c>
      <c r="L6" s="111">
        <f t="shared" si="11"/>
        <v>0</v>
      </c>
      <c r="M6" s="111">
        <f t="shared" si="12"/>
        <v>0</v>
      </c>
      <c r="O6" s="118">
        <f>_xlfn.COUNTIFS('Absolutní-BODY'!$D$2:$D$161,A6,'Absolutní-BODY'!$G$2:$G$161,$B$2)</f>
        <v>0</v>
      </c>
      <c r="P6" s="118">
        <f>_xlfn.COUNTIFS('Absolutní-BODY'!$D$2:$D$161,A6,'Absolutní-BODY'!$G$2:$G$161,$C$2)</f>
        <v>0</v>
      </c>
      <c r="Q6" s="118">
        <f>_xlfn.COUNTIFS('Absolutní-BODY'!$D$2:$D$161,A6,'Absolutní-BODY'!$G$2:$G$161,$D$2)</f>
        <v>0</v>
      </c>
      <c r="R6" s="118">
        <f>_xlfn.COUNTIFS('Absolutní-BODY'!$D$2:$D$161,A6,'Absolutní-BODY'!$G$2:$G$161,$E$2)</f>
        <v>0</v>
      </c>
      <c r="S6" s="118">
        <f>_xlfn.COUNTIFS('Absolutní-BODY'!$D$2:$D$161,A6,'Absolutní-BODY'!$G$2:$G$161,$F$2)</f>
        <v>0</v>
      </c>
      <c r="T6" s="118">
        <f>_xlfn.COUNTIFS('Absolutní-BODY'!$D$2:$D$161,A6,'Absolutní-BODY'!$G$2:$G$161,$G$2)</f>
        <v>0</v>
      </c>
      <c r="U6" s="118">
        <f>_xlfn.COUNTIFS('Absolutní-BODY'!$D$2:$D$161,A6,'Absolutní-BODY'!$G$2:$G$161,$H$2)</f>
        <v>0</v>
      </c>
      <c r="V6" s="118">
        <f>_xlfn.COUNTIFS('Absolutní-BODY'!$D$2:$D$161,A6,'Absolutní-BODY'!$G$2:$G$161,$I$2)</f>
        <v>0</v>
      </c>
      <c r="W6" s="118">
        <f>_xlfn.COUNTIFS('Absolutní-BODY'!$D$2:$D$161,A6,'Absolutní-BODY'!$G$2:$G$161,$J$2)</f>
        <v>0</v>
      </c>
      <c r="Y6" t="s">
        <v>281</v>
      </c>
    </row>
    <row r="7" spans="1:27" ht="15">
      <c r="A7" s="112" t="s">
        <v>48</v>
      </c>
      <c r="B7" s="119">
        <f t="shared" si="1"/>
      </c>
      <c r="C7" s="118">
        <f t="shared" si="2"/>
      </c>
      <c r="D7" s="118">
        <f t="shared" si="3"/>
      </c>
      <c r="E7" s="118">
        <f t="shared" si="4"/>
      </c>
      <c r="F7" s="118">
        <f t="shared" si="5"/>
      </c>
      <c r="G7" s="118">
        <f t="shared" si="6"/>
      </c>
      <c r="H7" s="118">
        <f t="shared" si="7"/>
      </c>
      <c r="I7" s="118">
        <f t="shared" si="8"/>
      </c>
      <c r="J7" s="120">
        <f t="shared" si="9"/>
      </c>
      <c r="K7" s="121">
        <f t="shared" si="10"/>
        <v>0</v>
      </c>
      <c r="L7" s="111">
        <f t="shared" si="11"/>
        <v>0</v>
      </c>
      <c r="M7" s="111">
        <f t="shared" si="12"/>
        <v>0</v>
      </c>
      <c r="O7" s="118">
        <f>_xlfn.COUNTIFS('Absolutní-BODY'!$D$2:$D$161,A7,'Absolutní-BODY'!$G$2:$G$161,$B$2)</f>
        <v>0</v>
      </c>
      <c r="P7" s="118">
        <f>_xlfn.COUNTIFS('Absolutní-BODY'!$D$2:$D$161,A7,'Absolutní-BODY'!$G$2:$G$161,$C$2)</f>
        <v>0</v>
      </c>
      <c r="Q7" s="118">
        <f>_xlfn.COUNTIFS('Absolutní-BODY'!$D$2:$D$161,A7,'Absolutní-BODY'!$G$2:$G$161,$D$2)</f>
        <v>0</v>
      </c>
      <c r="R7" s="118">
        <f>_xlfn.COUNTIFS('Absolutní-BODY'!$D$2:$D$161,A7,'Absolutní-BODY'!$G$2:$G$161,$E$2)</f>
        <v>0</v>
      </c>
      <c r="S7" s="118">
        <f>_xlfn.COUNTIFS('Absolutní-BODY'!$D$2:$D$161,A7,'Absolutní-BODY'!$G$2:$G$161,$F$2)</f>
        <v>0</v>
      </c>
      <c r="T7" s="118">
        <f>_xlfn.COUNTIFS('Absolutní-BODY'!$D$2:$D$161,A7,'Absolutní-BODY'!$G$2:$G$161,$G$2)</f>
        <v>0</v>
      </c>
      <c r="U7" s="118">
        <f>_xlfn.COUNTIFS('Absolutní-BODY'!$D$2:$D$161,A7,'Absolutní-BODY'!$G$2:$G$161,$H$2)</f>
        <v>0</v>
      </c>
      <c r="V7" s="118">
        <f>_xlfn.COUNTIFS('Absolutní-BODY'!$D$2:$D$161,A7,'Absolutní-BODY'!$G$2:$G$161,$I$2)</f>
        <v>0</v>
      </c>
      <c r="W7" s="118">
        <f>_xlfn.COUNTIFS('Absolutní-BODY'!$D$2:$D$161,A7,'Absolutní-BODY'!$G$2:$G$161,$J$2)</f>
        <v>0</v>
      </c>
      <c r="Z7" s="384" t="s">
        <v>282</v>
      </c>
      <c r="AA7" s="384" t="s">
        <v>284</v>
      </c>
    </row>
    <row r="8" spans="1:27" ht="15">
      <c r="A8" s="112" t="s">
        <v>246</v>
      </c>
      <c r="B8" s="119">
        <f t="shared" si="1"/>
      </c>
      <c r="C8" s="118">
        <f t="shared" si="2"/>
      </c>
      <c r="D8" s="118">
        <f t="shared" si="3"/>
      </c>
      <c r="E8" s="118">
        <f t="shared" si="4"/>
      </c>
      <c r="F8" s="118">
        <f t="shared" si="5"/>
      </c>
      <c r="G8" s="118">
        <f t="shared" si="6"/>
      </c>
      <c r="H8" s="118">
        <f t="shared" si="7"/>
      </c>
      <c r="I8" s="118">
        <f t="shared" si="8"/>
      </c>
      <c r="J8" s="120">
        <f t="shared" si="9"/>
      </c>
      <c r="K8" s="121">
        <f t="shared" si="10"/>
        <v>0</v>
      </c>
      <c r="L8" s="111">
        <f t="shared" si="11"/>
        <v>0</v>
      </c>
      <c r="M8" s="111">
        <f t="shared" si="12"/>
        <v>0</v>
      </c>
      <c r="O8" s="118">
        <f>_xlfn.COUNTIFS('Absolutní-BODY'!$D$2:$D$161,A8,'Absolutní-BODY'!$G$2:$G$161,$B$2)</f>
        <v>0</v>
      </c>
      <c r="P8" s="118">
        <f>_xlfn.COUNTIFS('Absolutní-BODY'!$D$2:$D$161,A8,'Absolutní-BODY'!$G$2:$G$161,$C$2)</f>
        <v>0</v>
      </c>
      <c r="Q8" s="118">
        <f>_xlfn.COUNTIFS('Absolutní-BODY'!$D$2:$D$161,A8,'Absolutní-BODY'!$G$2:$G$161,$D$2)</f>
        <v>0</v>
      </c>
      <c r="R8" s="118">
        <f>_xlfn.COUNTIFS('Absolutní-BODY'!$D$2:$D$161,A8,'Absolutní-BODY'!$G$2:$G$161,$E$2)</f>
        <v>0</v>
      </c>
      <c r="S8" s="118">
        <f>_xlfn.COUNTIFS('Absolutní-BODY'!$D$2:$D$161,A8,'Absolutní-BODY'!$G$2:$G$161,$F$2)</f>
        <v>0</v>
      </c>
      <c r="T8" s="118">
        <f>_xlfn.COUNTIFS('Absolutní-BODY'!$D$2:$D$161,A8,'Absolutní-BODY'!$G$2:$G$161,$G$2)</f>
        <v>0</v>
      </c>
      <c r="U8" s="118">
        <f>_xlfn.COUNTIFS('Absolutní-BODY'!$D$2:$D$161,A8,'Absolutní-BODY'!$G$2:$G$161,$H$2)</f>
        <v>0</v>
      </c>
      <c r="V8" s="118">
        <f>_xlfn.COUNTIFS('Absolutní-BODY'!$D$2:$D$161,A8,'Absolutní-BODY'!$G$2:$G$161,$I$2)</f>
        <v>0</v>
      </c>
      <c r="W8" s="118">
        <f>_xlfn.COUNTIFS('Absolutní-BODY'!$D$2:$D$161,A8,'Absolutní-BODY'!$G$2:$G$161,$J$2)</f>
        <v>0</v>
      </c>
      <c r="Z8" s="384" t="s">
        <v>283</v>
      </c>
      <c r="AA8" s="384" t="s">
        <v>285</v>
      </c>
    </row>
    <row r="9" spans="1:25" ht="15">
      <c r="A9" s="112" t="s">
        <v>24</v>
      </c>
      <c r="B9" s="119">
        <f t="shared" si="1"/>
      </c>
      <c r="C9" s="118">
        <f t="shared" si="2"/>
      </c>
      <c r="D9" s="118">
        <f t="shared" si="3"/>
      </c>
      <c r="E9" s="118">
        <f t="shared" si="4"/>
      </c>
      <c r="F9" s="118">
        <f t="shared" si="5"/>
      </c>
      <c r="G9" s="118">
        <f t="shared" si="6"/>
      </c>
      <c r="H9" s="118">
        <f t="shared" si="7"/>
      </c>
      <c r="I9" s="118">
        <f t="shared" si="8"/>
      </c>
      <c r="J9" s="120">
        <f t="shared" si="9"/>
      </c>
      <c r="K9" s="121">
        <f t="shared" si="10"/>
        <v>0</v>
      </c>
      <c r="L9" s="111">
        <f t="shared" si="11"/>
        <v>0</v>
      </c>
      <c r="M9" s="111">
        <f t="shared" si="12"/>
        <v>0</v>
      </c>
      <c r="O9" s="118">
        <f>_xlfn.COUNTIFS('Absolutní-BODY'!$D$2:$D$161,A9,'Absolutní-BODY'!$G$2:$G$161,$B$2)</f>
        <v>0</v>
      </c>
      <c r="P9" s="118">
        <f>_xlfn.COUNTIFS('Absolutní-BODY'!$D$2:$D$161,A9,'Absolutní-BODY'!$G$2:$G$161,$C$2)</f>
        <v>0</v>
      </c>
      <c r="Q9" s="118">
        <f>_xlfn.COUNTIFS('Absolutní-BODY'!$D$2:$D$161,A9,'Absolutní-BODY'!$G$2:$G$161,$D$2)</f>
        <v>0</v>
      </c>
      <c r="R9" s="118">
        <f>_xlfn.COUNTIFS('Absolutní-BODY'!$D$2:$D$161,A9,'Absolutní-BODY'!$G$2:$G$161,$E$2)</f>
        <v>0</v>
      </c>
      <c r="S9" s="118">
        <f>_xlfn.COUNTIFS('Absolutní-BODY'!$D$2:$D$161,A9,'Absolutní-BODY'!$G$2:$G$161,$F$2)</f>
        <v>0</v>
      </c>
      <c r="T9" s="118">
        <f>_xlfn.COUNTIFS('Absolutní-BODY'!$D$2:$D$161,A9,'Absolutní-BODY'!$G$2:$G$161,$G$2)</f>
        <v>0</v>
      </c>
      <c r="U9" s="118">
        <f>_xlfn.COUNTIFS('Absolutní-BODY'!$D$2:$D$161,A9,'Absolutní-BODY'!$G$2:$G$161,$H$2)</f>
        <v>0</v>
      </c>
      <c r="V9" s="118">
        <f>_xlfn.COUNTIFS('Absolutní-BODY'!$D$2:$D$161,A9,'Absolutní-BODY'!$G$2:$G$161,$I$2)</f>
        <v>0</v>
      </c>
      <c r="W9" s="118">
        <f>_xlfn.COUNTIFS('Absolutní-BODY'!$D$2:$D$161,A9,'Absolutní-BODY'!$G$2:$G$161,$J$2)</f>
        <v>0</v>
      </c>
      <c r="Y9" t="s">
        <v>286</v>
      </c>
    </row>
    <row r="10" spans="1:27" ht="15">
      <c r="A10" s="112" t="s">
        <v>33</v>
      </c>
      <c r="B10" s="119">
        <f t="shared" si="1"/>
      </c>
      <c r="C10" s="118">
        <f t="shared" si="2"/>
      </c>
      <c r="D10" s="118">
        <f t="shared" si="3"/>
      </c>
      <c r="E10" s="118">
        <f t="shared" si="4"/>
      </c>
      <c r="F10" s="118">
        <f t="shared" si="5"/>
      </c>
      <c r="G10" s="118">
        <f t="shared" si="6"/>
      </c>
      <c r="H10" s="118">
        <f t="shared" si="7"/>
      </c>
      <c r="I10" s="118">
        <f t="shared" si="8"/>
      </c>
      <c r="J10" s="120">
        <f t="shared" si="9"/>
      </c>
      <c r="K10" s="121">
        <f t="shared" si="10"/>
        <v>0</v>
      </c>
      <c r="L10" s="111">
        <f t="shared" si="11"/>
        <v>0</v>
      </c>
      <c r="M10" s="111">
        <f t="shared" si="12"/>
        <v>0</v>
      </c>
      <c r="O10" s="118">
        <f>_xlfn.COUNTIFS('Absolutní-BODY'!$D$2:$D$161,A10,'Absolutní-BODY'!$G$2:$G$161,$B$2)</f>
        <v>0</v>
      </c>
      <c r="P10" s="118">
        <f>_xlfn.COUNTIFS('Absolutní-BODY'!$D$2:$D$161,A10,'Absolutní-BODY'!$G$2:$G$161,$C$2)</f>
        <v>0</v>
      </c>
      <c r="Q10" s="118">
        <f>_xlfn.COUNTIFS('Absolutní-BODY'!$D$2:$D$161,A10,'Absolutní-BODY'!$G$2:$G$161,$D$2)</f>
        <v>0</v>
      </c>
      <c r="R10" s="118">
        <f>_xlfn.COUNTIFS('Absolutní-BODY'!$D$2:$D$161,A10,'Absolutní-BODY'!$G$2:$G$161,$E$2)</f>
        <v>0</v>
      </c>
      <c r="S10" s="118">
        <f>_xlfn.COUNTIFS('Absolutní-BODY'!$D$2:$D$161,A10,'Absolutní-BODY'!$G$2:$G$161,$F$2)</f>
        <v>0</v>
      </c>
      <c r="T10" s="118">
        <f>_xlfn.COUNTIFS('Absolutní-BODY'!$D$2:$D$161,A10,'Absolutní-BODY'!$G$2:$G$161,$G$2)</f>
        <v>0</v>
      </c>
      <c r="U10" s="118">
        <f>_xlfn.COUNTIFS('Absolutní-BODY'!$D$2:$D$161,A10,'Absolutní-BODY'!$G$2:$G$161,$H$2)</f>
        <v>0</v>
      </c>
      <c r="V10" s="118">
        <f>_xlfn.COUNTIFS('Absolutní-BODY'!$D$2:$D$161,A10,'Absolutní-BODY'!$G$2:$G$161,$I$2)</f>
        <v>0</v>
      </c>
      <c r="W10" s="118">
        <f>_xlfn.COUNTIFS('Absolutní-BODY'!$D$2:$D$161,A10,'Absolutní-BODY'!$G$2:$G$161,$J$2)</f>
        <v>0</v>
      </c>
      <c r="Z10" s="384" t="s">
        <v>282</v>
      </c>
      <c r="AA10" s="384" t="s">
        <v>285</v>
      </c>
    </row>
    <row r="11" spans="1:27" ht="15">
      <c r="A11" s="112" t="s">
        <v>37</v>
      </c>
      <c r="B11" s="119">
        <f t="shared" si="1"/>
      </c>
      <c r="C11" s="118">
        <f t="shared" si="2"/>
      </c>
      <c r="D11" s="118">
        <f t="shared" si="3"/>
      </c>
      <c r="E11" s="118">
        <f t="shared" si="4"/>
      </c>
      <c r="F11" s="118">
        <f t="shared" si="5"/>
      </c>
      <c r="G11" s="118">
        <f t="shared" si="6"/>
      </c>
      <c r="H11" s="118">
        <f t="shared" si="7"/>
      </c>
      <c r="I11" s="118">
        <f t="shared" si="8"/>
      </c>
      <c r="J11" s="120">
        <f t="shared" si="9"/>
      </c>
      <c r="K11" s="121">
        <f t="shared" si="10"/>
        <v>0</v>
      </c>
      <c r="L11" s="111">
        <f t="shared" si="11"/>
        <v>0</v>
      </c>
      <c r="M11" s="111">
        <f t="shared" si="12"/>
        <v>0</v>
      </c>
      <c r="O11" s="118">
        <f>_xlfn.COUNTIFS('Absolutní-BODY'!$D$2:$D$161,A11,'Absolutní-BODY'!$G$2:$G$161,$B$2)</f>
        <v>0</v>
      </c>
      <c r="P11" s="118">
        <f>_xlfn.COUNTIFS('Absolutní-BODY'!$D$2:$D$161,A11,'Absolutní-BODY'!$G$2:$G$161,$C$2)</f>
        <v>0</v>
      </c>
      <c r="Q11" s="118">
        <f>_xlfn.COUNTIFS('Absolutní-BODY'!$D$2:$D$161,A11,'Absolutní-BODY'!$G$2:$G$161,$D$2)</f>
        <v>0</v>
      </c>
      <c r="R11" s="118">
        <f>_xlfn.COUNTIFS('Absolutní-BODY'!$D$2:$D$161,A11,'Absolutní-BODY'!$G$2:$G$161,$E$2)</f>
        <v>0</v>
      </c>
      <c r="S11" s="118">
        <f>_xlfn.COUNTIFS('Absolutní-BODY'!$D$2:$D$161,A11,'Absolutní-BODY'!$G$2:$G$161,$F$2)</f>
        <v>0</v>
      </c>
      <c r="T11" s="118">
        <f>_xlfn.COUNTIFS('Absolutní-BODY'!$D$2:$D$161,A11,'Absolutní-BODY'!$G$2:$G$161,$G$2)</f>
        <v>0</v>
      </c>
      <c r="U11" s="118">
        <f>_xlfn.COUNTIFS('Absolutní-BODY'!$D$2:$D$161,A11,'Absolutní-BODY'!$G$2:$G$161,$H$2)</f>
        <v>0</v>
      </c>
      <c r="V11" s="118">
        <f>_xlfn.COUNTIFS('Absolutní-BODY'!$D$2:$D$161,A11,'Absolutní-BODY'!$G$2:$G$161,$I$2)</f>
        <v>0</v>
      </c>
      <c r="W11" s="118">
        <f>_xlfn.COUNTIFS('Absolutní-BODY'!$D$2:$D$161,A11,'Absolutní-BODY'!$G$2:$G$161,$J$2)</f>
        <v>0</v>
      </c>
      <c r="Z11" s="384" t="s">
        <v>283</v>
      </c>
      <c r="AA11" s="384" t="s">
        <v>287</v>
      </c>
    </row>
    <row r="12" spans="1:25" ht="15">
      <c r="A12" s="112" t="s">
        <v>39</v>
      </c>
      <c r="B12" s="119">
        <f t="shared" si="1"/>
      </c>
      <c r="C12" s="118">
        <f t="shared" si="2"/>
      </c>
      <c r="D12" s="118">
        <f t="shared" si="3"/>
      </c>
      <c r="E12" s="118">
        <f t="shared" si="4"/>
      </c>
      <c r="F12" s="118">
        <f t="shared" si="5"/>
      </c>
      <c r="G12" s="118">
        <f t="shared" si="6"/>
      </c>
      <c r="H12" s="118">
        <f t="shared" si="7"/>
      </c>
      <c r="I12" s="118">
        <f t="shared" si="8"/>
      </c>
      <c r="J12" s="120">
        <f t="shared" si="9"/>
      </c>
      <c r="K12" s="121">
        <f t="shared" si="10"/>
        <v>0</v>
      </c>
      <c r="L12" s="111">
        <f t="shared" si="11"/>
        <v>0</v>
      </c>
      <c r="M12" s="111">
        <f t="shared" si="12"/>
        <v>0</v>
      </c>
      <c r="O12" s="118">
        <f>_xlfn.COUNTIFS('Absolutní-BODY'!$D$2:$D$161,A12,'Absolutní-BODY'!$G$2:$G$161,$B$2)</f>
        <v>0</v>
      </c>
      <c r="P12" s="118">
        <f>_xlfn.COUNTIFS('Absolutní-BODY'!$D$2:$D$161,A12,'Absolutní-BODY'!$G$2:$G$161,$C$2)</f>
        <v>0</v>
      </c>
      <c r="Q12" s="118">
        <f>_xlfn.COUNTIFS('Absolutní-BODY'!$D$2:$D$161,A12,'Absolutní-BODY'!$G$2:$G$161,$D$2)</f>
        <v>0</v>
      </c>
      <c r="R12" s="118">
        <f>_xlfn.COUNTIFS('Absolutní-BODY'!$D$2:$D$161,A12,'Absolutní-BODY'!$G$2:$G$161,$E$2)</f>
        <v>0</v>
      </c>
      <c r="S12" s="118">
        <f>_xlfn.COUNTIFS('Absolutní-BODY'!$D$2:$D$161,A12,'Absolutní-BODY'!$G$2:$G$161,$F$2)</f>
        <v>0</v>
      </c>
      <c r="T12" s="118">
        <f>_xlfn.COUNTIFS('Absolutní-BODY'!$D$2:$D$161,A12,'Absolutní-BODY'!$G$2:$G$161,$G$2)</f>
        <v>0</v>
      </c>
      <c r="U12" s="118">
        <f>_xlfn.COUNTIFS('Absolutní-BODY'!$D$2:$D$161,A12,'Absolutní-BODY'!$G$2:$G$161,$H$2)</f>
        <v>0</v>
      </c>
      <c r="V12" s="118">
        <f>_xlfn.COUNTIFS('Absolutní-BODY'!$D$2:$D$161,A12,'Absolutní-BODY'!$G$2:$G$161,$I$2)</f>
        <v>0</v>
      </c>
      <c r="W12" s="118">
        <f>_xlfn.COUNTIFS('Absolutní-BODY'!$D$2:$D$161,A12,'Absolutní-BODY'!$G$2:$G$161,$J$2)</f>
        <v>0</v>
      </c>
      <c r="Y12" t="s">
        <v>288</v>
      </c>
    </row>
    <row r="13" spans="1:27" ht="15">
      <c r="A13" s="112" t="s">
        <v>234</v>
      </c>
      <c r="B13" s="119">
        <f t="shared" si="1"/>
      </c>
      <c r="C13" s="118">
        <f t="shared" si="2"/>
      </c>
      <c r="D13" s="118">
        <f t="shared" si="3"/>
      </c>
      <c r="E13" s="118">
        <f t="shared" si="4"/>
      </c>
      <c r="F13" s="118">
        <f t="shared" si="5"/>
      </c>
      <c r="G13" s="118">
        <f t="shared" si="6"/>
      </c>
      <c r="H13" s="118">
        <f t="shared" si="7"/>
      </c>
      <c r="I13" s="118">
        <f t="shared" si="8"/>
      </c>
      <c r="J13" s="120">
        <f t="shared" si="9"/>
      </c>
      <c r="K13" s="121">
        <f t="shared" si="10"/>
        <v>0</v>
      </c>
      <c r="L13" s="111">
        <f t="shared" si="11"/>
        <v>0</v>
      </c>
      <c r="M13" s="111">
        <f t="shared" si="12"/>
        <v>0</v>
      </c>
      <c r="O13" s="118">
        <f>_xlfn.COUNTIFS('Absolutní-BODY'!$D$2:$D$161,A13,'Absolutní-BODY'!$G$2:$G$161,$B$2)</f>
        <v>0</v>
      </c>
      <c r="P13" s="118">
        <f>_xlfn.COUNTIFS('Absolutní-BODY'!$D$2:$D$161,A13,'Absolutní-BODY'!$G$2:$G$161,$C$2)</f>
        <v>0</v>
      </c>
      <c r="Q13" s="118">
        <f>_xlfn.COUNTIFS('Absolutní-BODY'!$D$2:$D$161,A13,'Absolutní-BODY'!$G$2:$G$161,$D$2)</f>
        <v>0</v>
      </c>
      <c r="R13" s="118">
        <f>_xlfn.COUNTIFS('Absolutní-BODY'!$D$2:$D$161,A13,'Absolutní-BODY'!$G$2:$G$161,$E$2)</f>
        <v>0</v>
      </c>
      <c r="S13" s="118">
        <f>_xlfn.COUNTIFS('Absolutní-BODY'!$D$2:$D$161,A13,'Absolutní-BODY'!$G$2:$G$161,$F$2)</f>
        <v>0</v>
      </c>
      <c r="T13" s="118">
        <f>_xlfn.COUNTIFS('Absolutní-BODY'!$D$2:$D$161,A13,'Absolutní-BODY'!$G$2:$G$161,$G$2)</f>
        <v>0</v>
      </c>
      <c r="U13" s="118">
        <f>_xlfn.COUNTIFS('Absolutní-BODY'!$D$2:$D$161,A13,'Absolutní-BODY'!$G$2:$G$161,$H$2)</f>
        <v>0</v>
      </c>
      <c r="V13" s="118">
        <f>_xlfn.COUNTIFS('Absolutní-BODY'!$D$2:$D$161,A13,'Absolutní-BODY'!$G$2:$G$161,$I$2)</f>
        <v>0</v>
      </c>
      <c r="W13" s="118">
        <f>_xlfn.COUNTIFS('Absolutní-BODY'!$D$2:$D$161,A13,'Absolutní-BODY'!$G$2:$G$161,$J$2)</f>
        <v>0</v>
      </c>
      <c r="Z13" s="384" t="s">
        <v>282</v>
      </c>
      <c r="AA13" s="384" t="s">
        <v>290</v>
      </c>
    </row>
    <row r="14" spans="1:27" ht="15">
      <c r="A14" s="112" t="s">
        <v>47</v>
      </c>
      <c r="B14" s="119">
        <f t="shared" si="1"/>
      </c>
      <c r="C14" s="118">
        <f t="shared" si="2"/>
      </c>
      <c r="D14" s="118">
        <f t="shared" si="3"/>
      </c>
      <c r="E14" s="118">
        <f t="shared" si="4"/>
      </c>
      <c r="F14" s="118">
        <f t="shared" si="5"/>
      </c>
      <c r="G14" s="118">
        <f t="shared" si="6"/>
      </c>
      <c r="H14" s="118">
        <f t="shared" si="7"/>
      </c>
      <c r="I14" s="118">
        <f t="shared" si="8"/>
      </c>
      <c r="J14" s="120">
        <f t="shared" si="9"/>
      </c>
      <c r="K14" s="121">
        <f t="shared" si="10"/>
        <v>0</v>
      </c>
      <c r="L14" s="111">
        <f t="shared" si="11"/>
        <v>0</v>
      </c>
      <c r="M14" s="111">
        <f t="shared" si="12"/>
        <v>0</v>
      </c>
      <c r="O14" s="118">
        <f>_xlfn.COUNTIFS('Absolutní-BODY'!$D$2:$D$161,A14,'Absolutní-BODY'!$G$2:$G$161,$B$2)</f>
        <v>0</v>
      </c>
      <c r="P14" s="118">
        <f>_xlfn.COUNTIFS('Absolutní-BODY'!$D$2:$D$161,A14,'Absolutní-BODY'!$G$2:$G$161,$C$2)</f>
        <v>0</v>
      </c>
      <c r="Q14" s="118">
        <f>_xlfn.COUNTIFS('Absolutní-BODY'!$D$2:$D$161,A14,'Absolutní-BODY'!$G$2:$G$161,$D$2)</f>
        <v>0</v>
      </c>
      <c r="R14" s="118">
        <f>_xlfn.COUNTIFS('Absolutní-BODY'!$D$2:$D$161,A14,'Absolutní-BODY'!$G$2:$G$161,$E$2)</f>
        <v>0</v>
      </c>
      <c r="S14" s="118">
        <f>_xlfn.COUNTIFS('Absolutní-BODY'!$D$2:$D$161,A14,'Absolutní-BODY'!$G$2:$G$161,$F$2)</f>
        <v>0</v>
      </c>
      <c r="T14" s="118">
        <f>_xlfn.COUNTIFS('Absolutní-BODY'!$D$2:$D$161,A14,'Absolutní-BODY'!$G$2:$G$161,$G$2)</f>
        <v>0</v>
      </c>
      <c r="U14" s="118">
        <f>_xlfn.COUNTIFS('Absolutní-BODY'!$D$2:$D$161,A14,'Absolutní-BODY'!$G$2:$G$161,$H$2)</f>
        <v>0</v>
      </c>
      <c r="V14" s="118">
        <f>_xlfn.COUNTIFS('Absolutní-BODY'!$D$2:$D$161,A14,'Absolutní-BODY'!$G$2:$G$161,$I$2)</f>
        <v>0</v>
      </c>
      <c r="W14" s="118">
        <f>_xlfn.COUNTIFS('Absolutní-BODY'!$D$2:$D$161,A14,'Absolutní-BODY'!$G$2:$G$161,$J$2)</f>
        <v>0</v>
      </c>
      <c r="Z14" s="384" t="s">
        <v>283</v>
      </c>
      <c r="AA14" s="384" t="s">
        <v>291</v>
      </c>
    </row>
    <row r="15" spans="1:25" ht="15">
      <c r="A15" s="112" t="s">
        <v>42</v>
      </c>
      <c r="B15" s="119">
        <f t="shared" si="1"/>
      </c>
      <c r="C15" s="118">
        <f t="shared" si="2"/>
      </c>
      <c r="D15" s="118">
        <f t="shared" si="3"/>
      </c>
      <c r="E15" s="118">
        <f t="shared" si="4"/>
      </c>
      <c r="F15" s="118">
        <f t="shared" si="5"/>
      </c>
      <c r="G15" s="118">
        <f t="shared" si="6"/>
      </c>
      <c r="H15" s="118">
        <f t="shared" si="7"/>
      </c>
      <c r="I15" s="118">
        <f t="shared" si="8"/>
      </c>
      <c r="J15" s="120">
        <f t="shared" si="9"/>
      </c>
      <c r="K15" s="121">
        <f t="shared" si="10"/>
        <v>0</v>
      </c>
      <c r="L15" s="111">
        <f t="shared" si="11"/>
        <v>0</v>
      </c>
      <c r="M15" s="111">
        <f t="shared" si="12"/>
        <v>0</v>
      </c>
      <c r="O15" s="118">
        <f>_xlfn.COUNTIFS('Absolutní-BODY'!$D$2:$D$161,A15,'Absolutní-BODY'!$G$2:$G$161,$B$2)</f>
        <v>0</v>
      </c>
      <c r="P15" s="118">
        <f>_xlfn.COUNTIFS('Absolutní-BODY'!$D$2:$D$161,A15,'Absolutní-BODY'!$G$2:$G$161,$C$2)</f>
        <v>0</v>
      </c>
      <c r="Q15" s="118">
        <f>_xlfn.COUNTIFS('Absolutní-BODY'!$D$2:$D$161,A15,'Absolutní-BODY'!$G$2:$G$161,$D$2)</f>
        <v>0</v>
      </c>
      <c r="R15" s="118">
        <f>_xlfn.COUNTIFS('Absolutní-BODY'!$D$2:$D$161,A15,'Absolutní-BODY'!$G$2:$G$161,$E$2)</f>
        <v>0</v>
      </c>
      <c r="S15" s="118">
        <f>_xlfn.COUNTIFS('Absolutní-BODY'!$D$2:$D$161,A15,'Absolutní-BODY'!$G$2:$G$161,$F$2)</f>
        <v>0</v>
      </c>
      <c r="T15" s="118">
        <f>_xlfn.COUNTIFS('Absolutní-BODY'!$D$2:$D$161,A15,'Absolutní-BODY'!$G$2:$G$161,$G$2)</f>
        <v>0</v>
      </c>
      <c r="U15" s="118">
        <f>_xlfn.COUNTIFS('Absolutní-BODY'!$D$2:$D$161,A15,'Absolutní-BODY'!$G$2:$G$161,$H$2)</f>
        <v>0</v>
      </c>
      <c r="V15" s="118">
        <f>_xlfn.COUNTIFS('Absolutní-BODY'!$D$2:$D$161,A15,'Absolutní-BODY'!$G$2:$G$161,$I$2)</f>
        <v>0</v>
      </c>
      <c r="W15" s="118">
        <f>_xlfn.COUNTIFS('Absolutní-BODY'!$D$2:$D$161,A15,'Absolutní-BODY'!$G$2:$G$161,$J$2)</f>
        <v>0</v>
      </c>
      <c r="Y15" t="s">
        <v>289</v>
      </c>
    </row>
    <row r="16" spans="1:27" ht="15">
      <c r="A16" s="112" t="s">
        <v>38</v>
      </c>
      <c r="B16" s="119">
        <f t="shared" si="1"/>
      </c>
      <c r="C16" s="118">
        <f t="shared" si="2"/>
      </c>
      <c r="D16" s="118">
        <f t="shared" si="3"/>
      </c>
      <c r="E16" s="118">
        <f t="shared" si="4"/>
      </c>
      <c r="F16" s="118">
        <f t="shared" si="5"/>
      </c>
      <c r="G16" s="118">
        <f t="shared" si="6"/>
      </c>
      <c r="H16" s="118">
        <f t="shared" si="7"/>
      </c>
      <c r="I16" s="118">
        <f t="shared" si="8"/>
      </c>
      <c r="J16" s="120">
        <f t="shared" si="9"/>
      </c>
      <c r="K16" s="121">
        <f t="shared" si="10"/>
        <v>0</v>
      </c>
      <c r="L16" s="111">
        <f t="shared" si="11"/>
        <v>0</v>
      </c>
      <c r="M16" s="111">
        <f t="shared" si="12"/>
        <v>0</v>
      </c>
      <c r="O16" s="118">
        <f>_xlfn.COUNTIFS('Absolutní-BODY'!$D$2:$D$161,A16,'Absolutní-BODY'!$G$2:$G$161,$B$2)</f>
        <v>0</v>
      </c>
      <c r="P16" s="118">
        <f>_xlfn.COUNTIFS('Absolutní-BODY'!$D$2:$D$161,A16,'Absolutní-BODY'!$G$2:$G$161,$C$2)</f>
        <v>0</v>
      </c>
      <c r="Q16" s="118">
        <f>_xlfn.COUNTIFS('Absolutní-BODY'!$D$2:$D$161,A16,'Absolutní-BODY'!$G$2:$G$161,$D$2)</f>
        <v>0</v>
      </c>
      <c r="R16" s="118">
        <f>_xlfn.COUNTIFS('Absolutní-BODY'!$D$2:$D$161,A16,'Absolutní-BODY'!$G$2:$G$161,$E$2)</f>
        <v>0</v>
      </c>
      <c r="S16" s="118">
        <f>_xlfn.COUNTIFS('Absolutní-BODY'!$D$2:$D$161,A16,'Absolutní-BODY'!$G$2:$G$161,$F$2)</f>
        <v>0</v>
      </c>
      <c r="T16" s="118">
        <f>_xlfn.COUNTIFS('Absolutní-BODY'!$D$2:$D$161,A16,'Absolutní-BODY'!$G$2:$G$161,$G$2)</f>
        <v>0</v>
      </c>
      <c r="U16" s="118">
        <f>_xlfn.COUNTIFS('Absolutní-BODY'!$D$2:$D$161,A16,'Absolutní-BODY'!$G$2:$G$161,$H$2)</f>
        <v>0</v>
      </c>
      <c r="V16" s="118">
        <f>_xlfn.COUNTIFS('Absolutní-BODY'!$D$2:$D$161,A16,'Absolutní-BODY'!$G$2:$G$161,$I$2)</f>
        <v>0</v>
      </c>
      <c r="W16" s="118">
        <f>_xlfn.COUNTIFS('Absolutní-BODY'!$D$2:$D$161,A16,'Absolutní-BODY'!$G$2:$G$161,$J$2)</f>
        <v>0</v>
      </c>
      <c r="Z16" s="384" t="s">
        <v>282</v>
      </c>
      <c r="AA16" s="384" t="s">
        <v>291</v>
      </c>
    </row>
    <row r="17" spans="1:27" ht="15">
      <c r="A17" s="112" t="s">
        <v>31</v>
      </c>
      <c r="B17" s="119">
        <f t="shared" si="1"/>
      </c>
      <c r="C17" s="118">
        <f t="shared" si="2"/>
      </c>
      <c r="D17" s="118">
        <f t="shared" si="3"/>
      </c>
      <c r="E17" s="118">
        <f t="shared" si="4"/>
      </c>
      <c r="F17" s="118">
        <f t="shared" si="5"/>
      </c>
      <c r="G17" s="118">
        <f t="shared" si="6"/>
      </c>
      <c r="H17" s="118">
        <f t="shared" si="7"/>
      </c>
      <c r="I17" s="118">
        <f t="shared" si="8"/>
      </c>
      <c r="J17" s="120">
        <f t="shared" si="9"/>
      </c>
      <c r="K17" s="121">
        <f t="shared" si="10"/>
        <v>0</v>
      </c>
      <c r="L17" s="111">
        <f t="shared" si="11"/>
        <v>0</v>
      </c>
      <c r="M17" s="111">
        <f t="shared" si="12"/>
        <v>0</v>
      </c>
      <c r="O17" s="118">
        <f>_xlfn.COUNTIFS('Absolutní-BODY'!$D$2:$D$161,A17,'Absolutní-BODY'!$G$2:$G$161,$B$2)</f>
        <v>0</v>
      </c>
      <c r="P17" s="118">
        <f>_xlfn.COUNTIFS('Absolutní-BODY'!$D$2:$D$161,A17,'Absolutní-BODY'!$G$2:$G$161,$C$2)</f>
        <v>0</v>
      </c>
      <c r="Q17" s="118">
        <f>_xlfn.COUNTIFS('Absolutní-BODY'!$D$2:$D$161,A17,'Absolutní-BODY'!$G$2:$G$161,$D$2)</f>
        <v>0</v>
      </c>
      <c r="R17" s="118">
        <f>_xlfn.COUNTIFS('Absolutní-BODY'!$D$2:$D$161,A17,'Absolutní-BODY'!$G$2:$G$161,$E$2)</f>
        <v>0</v>
      </c>
      <c r="S17" s="118">
        <f>_xlfn.COUNTIFS('Absolutní-BODY'!$D$2:$D$161,A17,'Absolutní-BODY'!$G$2:$G$161,$F$2)</f>
        <v>0</v>
      </c>
      <c r="T17" s="118">
        <f>_xlfn.COUNTIFS('Absolutní-BODY'!$D$2:$D$161,A17,'Absolutní-BODY'!$G$2:$G$161,$G$2)</f>
        <v>0</v>
      </c>
      <c r="U17" s="118">
        <f>_xlfn.COUNTIFS('Absolutní-BODY'!$D$2:$D$161,A17,'Absolutní-BODY'!$G$2:$G$161,$H$2)</f>
        <v>0</v>
      </c>
      <c r="V17" s="118">
        <f>_xlfn.COUNTIFS('Absolutní-BODY'!$D$2:$D$161,A17,'Absolutní-BODY'!$G$2:$G$161,$I$2)</f>
        <v>0</v>
      </c>
      <c r="W17" s="118">
        <f>_xlfn.COUNTIFS('Absolutní-BODY'!$D$2:$D$161,A17,'Absolutní-BODY'!$G$2:$G$161,$J$2)</f>
        <v>0</v>
      </c>
      <c r="Z17" s="384" t="s">
        <v>283</v>
      </c>
      <c r="AA17" s="384" t="s">
        <v>292</v>
      </c>
    </row>
    <row r="18" spans="1:23" ht="15">
      <c r="A18" s="112" t="s">
        <v>34</v>
      </c>
      <c r="B18" s="119">
        <f t="shared" si="1"/>
      </c>
      <c r="C18" s="118">
        <f t="shared" si="2"/>
      </c>
      <c r="D18" s="118">
        <f t="shared" si="3"/>
      </c>
      <c r="E18" s="118">
        <f t="shared" si="4"/>
      </c>
      <c r="F18" s="118">
        <f t="shared" si="5"/>
      </c>
      <c r="G18" s="118">
        <f t="shared" si="6"/>
      </c>
      <c r="H18" s="118">
        <f t="shared" si="7"/>
      </c>
      <c r="I18" s="118">
        <f t="shared" si="8"/>
      </c>
      <c r="J18" s="120">
        <f t="shared" si="9"/>
      </c>
      <c r="K18" s="121">
        <f t="shared" si="10"/>
        <v>0</v>
      </c>
      <c r="L18" s="111">
        <f t="shared" si="11"/>
        <v>0</v>
      </c>
      <c r="M18" s="111">
        <f t="shared" si="12"/>
        <v>0</v>
      </c>
      <c r="O18" s="118">
        <f>_xlfn.COUNTIFS('Absolutní-BODY'!$D$2:$D$161,A18,'Absolutní-BODY'!$G$2:$G$161,$B$2)</f>
        <v>0</v>
      </c>
      <c r="P18" s="118">
        <f>_xlfn.COUNTIFS('Absolutní-BODY'!$D$2:$D$161,A18,'Absolutní-BODY'!$G$2:$G$161,$C$2)</f>
        <v>0</v>
      </c>
      <c r="Q18" s="118">
        <f>_xlfn.COUNTIFS('Absolutní-BODY'!$D$2:$D$161,A18,'Absolutní-BODY'!$G$2:$G$161,$D$2)</f>
        <v>0</v>
      </c>
      <c r="R18" s="118">
        <f>_xlfn.COUNTIFS('Absolutní-BODY'!$D$2:$D$161,A18,'Absolutní-BODY'!$G$2:$G$161,$E$2)</f>
        <v>0</v>
      </c>
      <c r="S18" s="118">
        <f>_xlfn.COUNTIFS('Absolutní-BODY'!$D$2:$D$161,A18,'Absolutní-BODY'!$G$2:$G$161,$F$2)</f>
        <v>0</v>
      </c>
      <c r="T18" s="118">
        <f>_xlfn.COUNTIFS('Absolutní-BODY'!$D$2:$D$161,A18,'Absolutní-BODY'!$G$2:$G$161,$G$2)</f>
        <v>0</v>
      </c>
      <c r="U18" s="118">
        <f>_xlfn.COUNTIFS('Absolutní-BODY'!$D$2:$D$161,A18,'Absolutní-BODY'!$G$2:$G$161,$H$2)</f>
        <v>0</v>
      </c>
      <c r="V18" s="118">
        <f>_xlfn.COUNTIFS('Absolutní-BODY'!$D$2:$D$161,A18,'Absolutní-BODY'!$G$2:$G$161,$I$2)</f>
        <v>0</v>
      </c>
      <c r="W18" s="118">
        <f>_xlfn.COUNTIFS('Absolutní-BODY'!$D$2:$D$161,A18,'Absolutní-BODY'!$G$2:$G$161,$J$2)</f>
        <v>0</v>
      </c>
    </row>
    <row r="19" spans="1:23" ht="15">
      <c r="A19" s="112" t="s">
        <v>29</v>
      </c>
      <c r="B19" s="119">
        <f t="shared" si="1"/>
      </c>
      <c r="C19" s="118">
        <f t="shared" si="2"/>
      </c>
      <c r="D19" s="118">
        <f t="shared" si="3"/>
      </c>
      <c r="E19" s="118">
        <f t="shared" si="4"/>
      </c>
      <c r="F19" s="118">
        <f t="shared" si="5"/>
      </c>
      <c r="G19" s="118">
        <f t="shared" si="6"/>
      </c>
      <c r="H19" s="118">
        <f t="shared" si="7"/>
      </c>
      <c r="I19" s="118">
        <f t="shared" si="8"/>
      </c>
      <c r="J19" s="120">
        <f t="shared" si="9"/>
      </c>
      <c r="K19" s="121">
        <f t="shared" si="10"/>
        <v>0</v>
      </c>
      <c r="L19" s="111">
        <f t="shared" si="11"/>
        <v>0</v>
      </c>
      <c r="M19" s="111">
        <f t="shared" si="12"/>
        <v>0</v>
      </c>
      <c r="O19" s="118">
        <f>_xlfn.COUNTIFS('Absolutní-BODY'!$D$2:$D$161,A19,'Absolutní-BODY'!$G$2:$G$161,$B$2)</f>
        <v>0</v>
      </c>
      <c r="P19" s="118">
        <f>_xlfn.COUNTIFS('Absolutní-BODY'!$D$2:$D$161,A19,'Absolutní-BODY'!$G$2:$G$161,$C$2)</f>
        <v>0</v>
      </c>
      <c r="Q19" s="118">
        <f>_xlfn.COUNTIFS('Absolutní-BODY'!$D$2:$D$161,A19,'Absolutní-BODY'!$G$2:$G$161,$D$2)</f>
        <v>0</v>
      </c>
      <c r="R19" s="118">
        <f>_xlfn.COUNTIFS('Absolutní-BODY'!$D$2:$D$161,A19,'Absolutní-BODY'!$G$2:$G$161,$E$2)</f>
        <v>0</v>
      </c>
      <c r="S19" s="118">
        <f>_xlfn.COUNTIFS('Absolutní-BODY'!$D$2:$D$161,A19,'Absolutní-BODY'!$G$2:$G$161,$F$2)</f>
        <v>0</v>
      </c>
      <c r="T19" s="118">
        <f>_xlfn.COUNTIFS('Absolutní-BODY'!$D$2:$D$161,A19,'Absolutní-BODY'!$G$2:$G$161,$G$2)</f>
        <v>0</v>
      </c>
      <c r="U19" s="118">
        <f>_xlfn.COUNTIFS('Absolutní-BODY'!$D$2:$D$161,A19,'Absolutní-BODY'!$G$2:$G$161,$H$2)</f>
        <v>0</v>
      </c>
      <c r="V19" s="118">
        <f>_xlfn.COUNTIFS('Absolutní-BODY'!$D$2:$D$161,A19,'Absolutní-BODY'!$G$2:$G$161,$I$2)</f>
        <v>0</v>
      </c>
      <c r="W19" s="118">
        <f>_xlfn.COUNTIFS('Absolutní-BODY'!$D$2:$D$161,A19,'Absolutní-BODY'!$G$2:$G$161,$J$2)</f>
        <v>0</v>
      </c>
    </row>
    <row r="20" spans="1:25" ht="15">
      <c r="A20" s="112" t="s">
        <v>28</v>
      </c>
      <c r="B20" s="119">
        <f t="shared" si="1"/>
      </c>
      <c r="C20" s="118">
        <f t="shared" si="2"/>
      </c>
      <c r="D20" s="118">
        <f t="shared" si="3"/>
      </c>
      <c r="E20" s="118">
        <f t="shared" si="4"/>
      </c>
      <c r="F20" s="118">
        <f t="shared" si="5"/>
      </c>
      <c r="G20" s="118">
        <f t="shared" si="6"/>
      </c>
      <c r="H20" s="118">
        <f t="shared" si="7"/>
      </c>
      <c r="I20" s="118">
        <f t="shared" si="8"/>
      </c>
      <c r="J20" s="120">
        <f t="shared" si="9"/>
      </c>
      <c r="K20" s="121">
        <f t="shared" si="10"/>
        <v>0</v>
      </c>
      <c r="L20" s="111">
        <f t="shared" si="11"/>
        <v>0</v>
      </c>
      <c r="M20" s="111">
        <f t="shared" si="12"/>
        <v>0</v>
      </c>
      <c r="O20" s="118">
        <f>_xlfn.COUNTIFS('Absolutní-BODY'!$D$2:$D$161,A20,'Absolutní-BODY'!$G$2:$G$161,$B$2)</f>
        <v>0</v>
      </c>
      <c r="P20" s="118">
        <f>_xlfn.COUNTIFS('Absolutní-BODY'!$D$2:$D$161,A20,'Absolutní-BODY'!$G$2:$G$161,$C$2)</f>
        <v>0</v>
      </c>
      <c r="Q20" s="118">
        <f>_xlfn.COUNTIFS('Absolutní-BODY'!$D$2:$D$161,A20,'Absolutní-BODY'!$G$2:$G$161,$D$2)</f>
        <v>0</v>
      </c>
      <c r="R20" s="118">
        <f>_xlfn.COUNTIFS('Absolutní-BODY'!$D$2:$D$161,A20,'Absolutní-BODY'!$G$2:$G$161,$E$2)</f>
        <v>0</v>
      </c>
      <c r="S20" s="118">
        <f>_xlfn.COUNTIFS('Absolutní-BODY'!$D$2:$D$161,A20,'Absolutní-BODY'!$G$2:$G$161,$F$2)</f>
        <v>0</v>
      </c>
      <c r="T20" s="118">
        <f>_xlfn.COUNTIFS('Absolutní-BODY'!$D$2:$D$161,A20,'Absolutní-BODY'!$G$2:$G$161,$G$2)</f>
        <v>0</v>
      </c>
      <c r="U20" s="118">
        <f>_xlfn.COUNTIFS('Absolutní-BODY'!$D$2:$D$161,A20,'Absolutní-BODY'!$G$2:$G$161,$H$2)</f>
        <v>0</v>
      </c>
      <c r="V20" s="118">
        <f>_xlfn.COUNTIFS('Absolutní-BODY'!$D$2:$D$161,A20,'Absolutní-BODY'!$G$2:$G$161,$I$2)</f>
        <v>0</v>
      </c>
      <c r="W20" s="118">
        <f>_xlfn.COUNTIFS('Absolutní-BODY'!$D$2:$D$161,A20,'Absolutní-BODY'!$G$2:$G$161,$J$2)</f>
        <v>0</v>
      </c>
      <c r="Y20" s="1" t="s">
        <v>293</v>
      </c>
    </row>
    <row r="21" spans="1:25" ht="15">
      <c r="A21" s="112" t="s">
        <v>96</v>
      </c>
      <c r="B21" s="119">
        <f t="shared" si="1"/>
      </c>
      <c r="C21" s="118">
        <f t="shared" si="2"/>
      </c>
      <c r="D21" s="118">
        <f t="shared" si="3"/>
      </c>
      <c r="E21" s="118">
        <f t="shared" si="4"/>
      </c>
      <c r="F21" s="118">
        <f t="shared" si="5"/>
      </c>
      <c r="G21" s="118">
        <f t="shared" si="6"/>
      </c>
      <c r="H21" s="118">
        <f t="shared" si="7"/>
      </c>
      <c r="I21" s="118">
        <f t="shared" si="8"/>
      </c>
      <c r="J21" s="120">
        <f t="shared" si="9"/>
      </c>
      <c r="K21" s="121">
        <f t="shared" si="10"/>
        <v>0</v>
      </c>
      <c r="L21" s="111">
        <f t="shared" si="11"/>
        <v>0</v>
      </c>
      <c r="M21" s="111">
        <f t="shared" si="12"/>
        <v>0</v>
      </c>
      <c r="O21" s="118">
        <f>_xlfn.COUNTIFS('Absolutní-BODY'!$D$2:$D$161,A21,'Absolutní-BODY'!$G$2:$G$161,$B$2)</f>
        <v>0</v>
      </c>
      <c r="P21" s="118">
        <f>_xlfn.COUNTIFS('Absolutní-BODY'!$D$2:$D$161,A21,'Absolutní-BODY'!$G$2:$G$161,$C$2)</f>
        <v>0</v>
      </c>
      <c r="Q21" s="118">
        <f>_xlfn.COUNTIFS('Absolutní-BODY'!$D$2:$D$161,A21,'Absolutní-BODY'!$G$2:$G$161,$D$2)</f>
        <v>0</v>
      </c>
      <c r="R21" s="118">
        <f>_xlfn.COUNTIFS('Absolutní-BODY'!$D$2:$D$161,A21,'Absolutní-BODY'!$G$2:$G$161,$E$2)</f>
        <v>0</v>
      </c>
      <c r="S21" s="118">
        <f>_xlfn.COUNTIFS('Absolutní-BODY'!$D$2:$D$161,A21,'Absolutní-BODY'!$G$2:$G$161,$F$2)</f>
        <v>0</v>
      </c>
      <c r="T21" s="118">
        <f>_xlfn.COUNTIFS('Absolutní-BODY'!$D$2:$D$161,A21,'Absolutní-BODY'!$G$2:$G$161,$G$2)</f>
        <v>0</v>
      </c>
      <c r="U21" s="118">
        <f>_xlfn.COUNTIFS('Absolutní-BODY'!$D$2:$D$161,A21,'Absolutní-BODY'!$G$2:$G$161,$H$2)</f>
        <v>0</v>
      </c>
      <c r="V21" s="118">
        <f>_xlfn.COUNTIFS('Absolutní-BODY'!$D$2:$D$161,A21,'Absolutní-BODY'!$G$2:$G$161,$I$2)</f>
        <v>0</v>
      </c>
      <c r="W21" s="118">
        <f>_xlfn.COUNTIFS('Absolutní-BODY'!$D$2:$D$161,A21,'Absolutní-BODY'!$G$2:$G$161,$J$2)</f>
        <v>0</v>
      </c>
      <c r="Y21" t="s">
        <v>281</v>
      </c>
    </row>
    <row r="22" spans="1:27" ht="15">
      <c r="A22" s="112" t="s">
        <v>26</v>
      </c>
      <c r="B22" s="119">
        <f t="shared" si="1"/>
      </c>
      <c r="C22" s="118">
        <f t="shared" si="2"/>
      </c>
      <c r="D22" s="118">
        <f t="shared" si="3"/>
      </c>
      <c r="E22" s="118">
        <f t="shared" si="4"/>
      </c>
      <c r="F22" s="118">
        <f t="shared" si="5"/>
      </c>
      <c r="G22" s="118">
        <f t="shared" si="6"/>
      </c>
      <c r="H22" s="118">
        <f t="shared" si="7"/>
      </c>
      <c r="I22" s="118">
        <f t="shared" si="8"/>
      </c>
      <c r="J22" s="120">
        <f t="shared" si="9"/>
      </c>
      <c r="K22" s="121">
        <f t="shared" si="10"/>
        <v>0</v>
      </c>
      <c r="L22" s="111">
        <f t="shared" si="11"/>
        <v>0</v>
      </c>
      <c r="M22" s="111">
        <f t="shared" si="12"/>
        <v>0</v>
      </c>
      <c r="O22" s="118">
        <f>_xlfn.COUNTIFS('Absolutní-BODY'!$D$2:$D$161,A22,'Absolutní-BODY'!$G$2:$G$161,$B$2)</f>
        <v>0</v>
      </c>
      <c r="P22" s="118">
        <f>_xlfn.COUNTIFS('Absolutní-BODY'!$D$2:$D$161,A22,'Absolutní-BODY'!$G$2:$G$161,$C$2)</f>
        <v>0</v>
      </c>
      <c r="Q22" s="118">
        <f>_xlfn.COUNTIFS('Absolutní-BODY'!$D$2:$D$161,A22,'Absolutní-BODY'!$G$2:$G$161,$D$2)</f>
        <v>0</v>
      </c>
      <c r="R22" s="118">
        <f>_xlfn.COUNTIFS('Absolutní-BODY'!$D$2:$D$161,A22,'Absolutní-BODY'!$G$2:$G$161,$E$2)</f>
        <v>0</v>
      </c>
      <c r="S22" s="118">
        <f>_xlfn.COUNTIFS('Absolutní-BODY'!$D$2:$D$161,A22,'Absolutní-BODY'!$G$2:$G$161,$F$2)</f>
        <v>0</v>
      </c>
      <c r="T22" s="118">
        <f>_xlfn.COUNTIFS('Absolutní-BODY'!$D$2:$D$161,A22,'Absolutní-BODY'!$G$2:$G$161,$G$2)</f>
        <v>0</v>
      </c>
      <c r="U22" s="118">
        <f>_xlfn.COUNTIFS('Absolutní-BODY'!$D$2:$D$161,A22,'Absolutní-BODY'!$G$2:$G$161,$H$2)</f>
        <v>0</v>
      </c>
      <c r="V22" s="118">
        <f>_xlfn.COUNTIFS('Absolutní-BODY'!$D$2:$D$161,A22,'Absolutní-BODY'!$G$2:$G$161,$I$2)</f>
        <v>0</v>
      </c>
      <c r="W22" s="118">
        <f>_xlfn.COUNTIFS('Absolutní-BODY'!$D$2:$D$161,A22,'Absolutní-BODY'!$G$2:$G$161,$J$2)</f>
        <v>0</v>
      </c>
      <c r="Y22" s="372"/>
      <c r="Z22" s="384" t="s">
        <v>282</v>
      </c>
      <c r="AA22" s="384" t="s">
        <v>285</v>
      </c>
    </row>
    <row r="23" spans="1:27" ht="15">
      <c r="A23" s="112" t="s">
        <v>267</v>
      </c>
      <c r="B23" s="119">
        <f t="shared" si="1"/>
      </c>
      <c r="C23" s="118">
        <f t="shared" si="2"/>
      </c>
      <c r="D23" s="118">
        <f t="shared" si="3"/>
      </c>
      <c r="E23" s="118">
        <f t="shared" si="4"/>
      </c>
      <c r="F23" s="118">
        <f t="shared" si="5"/>
      </c>
      <c r="G23" s="118">
        <f t="shared" si="6"/>
      </c>
      <c r="H23" s="118">
        <f t="shared" si="7"/>
      </c>
      <c r="I23" s="118">
        <f t="shared" si="8"/>
      </c>
      <c r="J23" s="120">
        <f t="shared" si="9"/>
      </c>
      <c r="K23" s="121">
        <f t="shared" si="10"/>
        <v>0</v>
      </c>
      <c r="L23" s="111">
        <f t="shared" si="11"/>
        <v>0</v>
      </c>
      <c r="M23" s="111">
        <f t="shared" si="12"/>
        <v>0</v>
      </c>
      <c r="O23" s="118">
        <f>_xlfn.COUNTIFS('Absolutní-BODY'!$D$2:$D$161,A23,'Absolutní-BODY'!$G$2:$G$161,$B$2)</f>
        <v>0</v>
      </c>
      <c r="P23" s="118">
        <f>_xlfn.COUNTIFS('Absolutní-BODY'!$D$2:$D$161,A23,'Absolutní-BODY'!$G$2:$G$161,$C$2)</f>
        <v>0</v>
      </c>
      <c r="Q23" s="118">
        <f>_xlfn.COUNTIFS('Absolutní-BODY'!$D$2:$D$161,A23,'Absolutní-BODY'!$G$2:$G$161,$D$2)</f>
        <v>0</v>
      </c>
      <c r="R23" s="118">
        <f>_xlfn.COUNTIFS('Absolutní-BODY'!$D$2:$D$161,A23,'Absolutní-BODY'!$G$2:$G$161,$E$2)</f>
        <v>0</v>
      </c>
      <c r="S23" s="118">
        <f>_xlfn.COUNTIFS('Absolutní-BODY'!$D$2:$D$161,A23,'Absolutní-BODY'!$G$2:$G$161,$F$2)</f>
        <v>0</v>
      </c>
      <c r="T23" s="118">
        <f>_xlfn.COUNTIFS('Absolutní-BODY'!$D$2:$D$161,A23,'Absolutní-BODY'!$G$2:$G$161,$G$2)</f>
        <v>0</v>
      </c>
      <c r="U23" s="118">
        <f>_xlfn.COUNTIFS('Absolutní-BODY'!$D$2:$D$161,A23,'Absolutní-BODY'!$G$2:$G$161,$H$2)</f>
        <v>0</v>
      </c>
      <c r="V23" s="118">
        <f>_xlfn.COUNTIFS('Absolutní-BODY'!$D$2:$D$161,A23,'Absolutní-BODY'!$G$2:$G$161,$I$2)</f>
        <v>0</v>
      </c>
      <c r="W23" s="118">
        <f>_xlfn.COUNTIFS('Absolutní-BODY'!$D$2:$D$161,A23,'Absolutní-BODY'!$G$2:$G$161,$J$2)</f>
        <v>0</v>
      </c>
      <c r="Y23" s="372"/>
      <c r="Z23" s="384" t="s">
        <v>283</v>
      </c>
      <c r="AA23" s="384" t="s">
        <v>287</v>
      </c>
    </row>
    <row r="24" spans="1:25" ht="15">
      <c r="A24" s="112" t="s">
        <v>273</v>
      </c>
      <c r="B24" s="119">
        <f t="shared" si="1"/>
      </c>
      <c r="C24" s="118">
        <f t="shared" si="2"/>
      </c>
      <c r="D24" s="118">
        <f t="shared" si="3"/>
      </c>
      <c r="E24" s="118">
        <f t="shared" si="4"/>
      </c>
      <c r="F24" s="118">
        <f t="shared" si="5"/>
      </c>
      <c r="G24" s="118">
        <f t="shared" si="6"/>
      </c>
      <c r="H24" s="118">
        <f t="shared" si="7"/>
      </c>
      <c r="I24" s="118">
        <f t="shared" si="8"/>
      </c>
      <c r="J24" s="120">
        <f t="shared" si="9"/>
      </c>
      <c r="K24" s="121">
        <f t="shared" si="10"/>
        <v>0</v>
      </c>
      <c r="L24" s="111">
        <f t="shared" si="11"/>
        <v>0</v>
      </c>
      <c r="M24" s="111">
        <f t="shared" si="12"/>
        <v>0</v>
      </c>
      <c r="O24" s="118">
        <f>_xlfn.COUNTIFS('Absolutní-BODY'!$D$2:$D$161,A24,'Absolutní-BODY'!$G$2:$G$161,$B$2)</f>
        <v>0</v>
      </c>
      <c r="P24" s="118">
        <f>_xlfn.COUNTIFS('Absolutní-BODY'!$D$2:$D$161,A24,'Absolutní-BODY'!$G$2:$G$161,$C$2)</f>
        <v>0</v>
      </c>
      <c r="Q24" s="118">
        <f>_xlfn.COUNTIFS('Absolutní-BODY'!$D$2:$D$161,A24,'Absolutní-BODY'!$G$2:$G$161,$D$2)</f>
        <v>0</v>
      </c>
      <c r="R24" s="118">
        <f>_xlfn.COUNTIFS('Absolutní-BODY'!$D$2:$D$161,A24,'Absolutní-BODY'!$G$2:$G$161,$E$2)</f>
        <v>0</v>
      </c>
      <c r="S24" s="118">
        <f>_xlfn.COUNTIFS('Absolutní-BODY'!$D$2:$D$161,A24,'Absolutní-BODY'!$G$2:$G$161,$F$2)</f>
        <v>0</v>
      </c>
      <c r="T24" s="118">
        <f>_xlfn.COUNTIFS('Absolutní-BODY'!$D$2:$D$161,A24,'Absolutní-BODY'!$G$2:$G$161,$G$2)</f>
        <v>0</v>
      </c>
      <c r="U24" s="118">
        <f>_xlfn.COUNTIFS('Absolutní-BODY'!$D$2:$D$161,A24,'Absolutní-BODY'!$G$2:$G$161,$H$2)</f>
        <v>0</v>
      </c>
      <c r="V24" s="118">
        <f>_xlfn.COUNTIFS('Absolutní-BODY'!$D$2:$D$161,A24,'Absolutní-BODY'!$G$2:$G$161,$I$2)</f>
        <v>0</v>
      </c>
      <c r="W24" s="118">
        <f>_xlfn.COUNTIFS('Absolutní-BODY'!$D$2:$D$161,A24,'Absolutní-BODY'!$G$2:$G$161,$J$2)</f>
        <v>0</v>
      </c>
      <c r="Y24" t="s">
        <v>286</v>
      </c>
    </row>
    <row r="25" spans="1:27" ht="15">
      <c r="A25" s="112" t="s">
        <v>36</v>
      </c>
      <c r="B25" s="119">
        <f t="shared" si="1"/>
      </c>
      <c r="C25" s="118">
        <f t="shared" si="2"/>
      </c>
      <c r="D25" s="118">
        <f t="shared" si="3"/>
      </c>
      <c r="E25" s="118">
        <f t="shared" si="4"/>
      </c>
      <c r="F25" s="118">
        <f t="shared" si="5"/>
      </c>
      <c r="G25" s="118">
        <f t="shared" si="6"/>
      </c>
      <c r="H25" s="118">
        <f t="shared" si="7"/>
      </c>
      <c r="I25" s="118">
        <f t="shared" si="8"/>
      </c>
      <c r="J25" s="120">
        <f t="shared" si="9"/>
      </c>
      <c r="K25" s="121">
        <f t="shared" si="10"/>
        <v>0</v>
      </c>
      <c r="L25" s="111">
        <f t="shared" si="11"/>
        <v>0</v>
      </c>
      <c r="M25" s="111">
        <f t="shared" si="12"/>
        <v>0</v>
      </c>
      <c r="O25" s="118">
        <f>_xlfn.COUNTIFS('Absolutní-BODY'!$D$2:$D$161,A25,'Absolutní-BODY'!$G$2:$G$161,$B$2)</f>
        <v>0</v>
      </c>
      <c r="P25" s="118">
        <f>_xlfn.COUNTIFS('Absolutní-BODY'!$D$2:$D$161,A25,'Absolutní-BODY'!$G$2:$G$161,$C$2)</f>
        <v>0</v>
      </c>
      <c r="Q25" s="118">
        <f>_xlfn.COUNTIFS('Absolutní-BODY'!$D$2:$D$161,A25,'Absolutní-BODY'!$G$2:$G$161,$D$2)</f>
        <v>0</v>
      </c>
      <c r="R25" s="118">
        <f>_xlfn.COUNTIFS('Absolutní-BODY'!$D$2:$D$161,A25,'Absolutní-BODY'!$G$2:$G$161,$E$2)</f>
        <v>0</v>
      </c>
      <c r="S25" s="118">
        <f>_xlfn.COUNTIFS('Absolutní-BODY'!$D$2:$D$161,A25,'Absolutní-BODY'!$G$2:$G$161,$F$2)</f>
        <v>0</v>
      </c>
      <c r="T25" s="118">
        <f>_xlfn.COUNTIFS('Absolutní-BODY'!$D$2:$D$161,A25,'Absolutní-BODY'!$G$2:$G$161,$G$2)</f>
        <v>0</v>
      </c>
      <c r="U25" s="118">
        <f>_xlfn.COUNTIFS('Absolutní-BODY'!$D$2:$D$161,A25,'Absolutní-BODY'!$G$2:$G$161,$H$2)</f>
        <v>0</v>
      </c>
      <c r="V25" s="118">
        <f>_xlfn.COUNTIFS('Absolutní-BODY'!$D$2:$D$161,A25,'Absolutní-BODY'!$G$2:$G$161,$I$2)</f>
        <v>0</v>
      </c>
      <c r="W25" s="118">
        <f>_xlfn.COUNTIFS('Absolutní-BODY'!$D$2:$D$161,A25,'Absolutní-BODY'!$G$2:$G$161,$J$2)</f>
        <v>0</v>
      </c>
      <c r="Y25" s="372"/>
      <c r="Z25" s="384" t="s">
        <v>282</v>
      </c>
      <c r="AA25" s="384" t="s">
        <v>287</v>
      </c>
    </row>
    <row r="26" spans="1:27" ht="15">
      <c r="A26" s="112" t="s">
        <v>46</v>
      </c>
      <c r="B26" s="119">
        <f t="shared" si="1"/>
      </c>
      <c r="C26" s="118">
        <f t="shared" si="2"/>
      </c>
      <c r="D26" s="118">
        <f t="shared" si="3"/>
      </c>
      <c r="E26" s="118">
        <f t="shared" si="4"/>
      </c>
      <c r="F26" s="118">
        <f t="shared" si="5"/>
      </c>
      <c r="G26" s="118">
        <f t="shared" si="6"/>
      </c>
      <c r="H26" s="118">
        <f t="shared" si="7"/>
      </c>
      <c r="I26" s="118">
        <f t="shared" si="8"/>
      </c>
      <c r="J26" s="120">
        <f t="shared" si="9"/>
      </c>
      <c r="K26" s="121">
        <f t="shared" si="10"/>
        <v>0</v>
      </c>
      <c r="L26" s="111">
        <f t="shared" si="11"/>
        <v>0</v>
      </c>
      <c r="M26" s="111">
        <f t="shared" si="12"/>
        <v>0</v>
      </c>
      <c r="O26" s="118">
        <f>_xlfn.COUNTIFS('Absolutní-BODY'!$D$2:$D$161,A26,'Absolutní-BODY'!$G$2:$G$161,$B$2)</f>
        <v>0</v>
      </c>
      <c r="P26" s="118">
        <f>_xlfn.COUNTIFS('Absolutní-BODY'!$D$2:$D$161,A26,'Absolutní-BODY'!$G$2:$G$161,$C$2)</f>
        <v>0</v>
      </c>
      <c r="Q26" s="118">
        <f>_xlfn.COUNTIFS('Absolutní-BODY'!$D$2:$D$161,A26,'Absolutní-BODY'!$G$2:$G$161,$D$2)</f>
        <v>0</v>
      </c>
      <c r="R26" s="118">
        <f>_xlfn.COUNTIFS('Absolutní-BODY'!$D$2:$D$161,A26,'Absolutní-BODY'!$G$2:$G$161,$E$2)</f>
        <v>0</v>
      </c>
      <c r="S26" s="118">
        <f>_xlfn.COUNTIFS('Absolutní-BODY'!$D$2:$D$161,A26,'Absolutní-BODY'!$G$2:$G$161,$F$2)</f>
        <v>0</v>
      </c>
      <c r="T26" s="118">
        <f>_xlfn.COUNTIFS('Absolutní-BODY'!$D$2:$D$161,A26,'Absolutní-BODY'!$G$2:$G$161,$G$2)</f>
        <v>0</v>
      </c>
      <c r="U26" s="118">
        <f>_xlfn.COUNTIFS('Absolutní-BODY'!$D$2:$D$161,A26,'Absolutní-BODY'!$G$2:$G$161,$H$2)</f>
        <v>0</v>
      </c>
      <c r="V26" s="118">
        <f>_xlfn.COUNTIFS('Absolutní-BODY'!$D$2:$D$161,A26,'Absolutní-BODY'!$G$2:$G$161,$I$2)</f>
        <v>0</v>
      </c>
      <c r="W26" s="118">
        <f>_xlfn.COUNTIFS('Absolutní-BODY'!$D$2:$D$161,A26,'Absolutní-BODY'!$G$2:$G$161,$J$2)</f>
        <v>0</v>
      </c>
      <c r="Y26" s="372"/>
      <c r="Z26" s="384" t="s">
        <v>283</v>
      </c>
      <c r="AA26" s="384" t="s">
        <v>291</v>
      </c>
    </row>
    <row r="27" spans="1:25" ht="15">
      <c r="A27" s="112" t="s">
        <v>279</v>
      </c>
      <c r="B27" s="119">
        <f t="shared" si="1"/>
      </c>
      <c r="C27" s="118">
        <f t="shared" si="2"/>
      </c>
      <c r="D27" s="118">
        <f t="shared" si="3"/>
      </c>
      <c r="E27" s="118">
        <f t="shared" si="4"/>
      </c>
      <c r="F27" s="118">
        <f t="shared" si="5"/>
      </c>
      <c r="G27" s="118">
        <f t="shared" si="6"/>
      </c>
      <c r="H27" s="118">
        <f t="shared" si="7"/>
      </c>
      <c r="I27" s="118">
        <f t="shared" si="8"/>
      </c>
      <c r="J27" s="120">
        <f t="shared" si="9"/>
      </c>
      <c r="K27" s="121">
        <f t="shared" si="10"/>
        <v>0</v>
      </c>
      <c r="L27" s="111">
        <f t="shared" si="11"/>
        <v>0</v>
      </c>
      <c r="M27" s="111">
        <f t="shared" si="12"/>
        <v>0</v>
      </c>
      <c r="O27" s="118">
        <f>_xlfn.COUNTIFS('Absolutní-BODY'!$D$2:$D$161,A27,'Absolutní-BODY'!$G$2:$G$161,$B$2)</f>
        <v>0</v>
      </c>
      <c r="P27" s="118">
        <f>_xlfn.COUNTIFS('Absolutní-BODY'!$D$2:$D$161,A27,'Absolutní-BODY'!$G$2:$G$161,$C$2)</f>
        <v>0</v>
      </c>
      <c r="Q27" s="118">
        <f>_xlfn.COUNTIFS('Absolutní-BODY'!$D$2:$D$161,A27,'Absolutní-BODY'!$G$2:$G$161,$D$2)</f>
        <v>0</v>
      </c>
      <c r="R27" s="118">
        <f>_xlfn.COUNTIFS('Absolutní-BODY'!$D$2:$D$161,A27,'Absolutní-BODY'!$G$2:$G$161,$E$2)</f>
        <v>0</v>
      </c>
      <c r="S27" s="118">
        <f>_xlfn.COUNTIFS('Absolutní-BODY'!$D$2:$D$161,A27,'Absolutní-BODY'!$G$2:$G$161,$F$2)</f>
        <v>0</v>
      </c>
      <c r="T27" s="118">
        <f>_xlfn.COUNTIFS('Absolutní-BODY'!$D$2:$D$161,A27,'Absolutní-BODY'!$G$2:$G$161,$G$2)</f>
        <v>0</v>
      </c>
      <c r="U27" s="118">
        <f>_xlfn.COUNTIFS('Absolutní-BODY'!$D$2:$D$161,A27,'Absolutní-BODY'!$G$2:$G$161,$H$2)</f>
        <v>0</v>
      </c>
      <c r="V27" s="118">
        <f>_xlfn.COUNTIFS('Absolutní-BODY'!$D$2:$D$161,A27,'Absolutní-BODY'!$G$2:$G$161,$I$2)</f>
        <v>0</v>
      </c>
      <c r="W27" s="118">
        <f>_xlfn.COUNTIFS('Absolutní-BODY'!$D$2:$D$161,A27,'Absolutní-BODY'!$G$2:$G$161,$J$2)</f>
        <v>0</v>
      </c>
      <c r="Y27" t="s">
        <v>288</v>
      </c>
    </row>
    <row r="28" spans="1:27" ht="15">
      <c r="A28" s="112" t="s">
        <v>278</v>
      </c>
      <c r="B28" s="119">
        <f t="shared" si="1"/>
      </c>
      <c r="C28" s="118">
        <f t="shared" si="2"/>
      </c>
      <c r="D28" s="118">
        <f t="shared" si="3"/>
      </c>
      <c r="E28" s="118">
        <f t="shared" si="4"/>
      </c>
      <c r="F28" s="118">
        <f t="shared" si="5"/>
      </c>
      <c r="G28" s="118">
        <f t="shared" si="6"/>
      </c>
      <c r="H28" s="118">
        <f t="shared" si="7"/>
      </c>
      <c r="I28" s="118">
        <f t="shared" si="8"/>
      </c>
      <c r="J28" s="120">
        <f t="shared" si="9"/>
      </c>
      <c r="K28" s="121">
        <f t="shared" si="10"/>
        <v>0</v>
      </c>
      <c r="L28" s="111">
        <f t="shared" si="11"/>
        <v>0</v>
      </c>
      <c r="M28" s="111">
        <f t="shared" si="12"/>
        <v>0</v>
      </c>
      <c r="O28" s="118">
        <f>_xlfn.COUNTIFS('Absolutní-BODY'!$D$2:$D$161,A28,'Absolutní-BODY'!$G$2:$G$161,$B$2)</f>
        <v>0</v>
      </c>
      <c r="P28" s="118">
        <f>_xlfn.COUNTIFS('Absolutní-BODY'!$D$2:$D$161,A28,'Absolutní-BODY'!$G$2:$G$161,$C$2)</f>
        <v>0</v>
      </c>
      <c r="Q28" s="118">
        <f>_xlfn.COUNTIFS('Absolutní-BODY'!$D$2:$D$161,A28,'Absolutní-BODY'!$G$2:$G$161,$D$2)</f>
        <v>0</v>
      </c>
      <c r="R28" s="118">
        <f>_xlfn.COUNTIFS('Absolutní-BODY'!$D$2:$D$161,A28,'Absolutní-BODY'!$G$2:$G$161,$E$2)</f>
        <v>0</v>
      </c>
      <c r="S28" s="118">
        <f>_xlfn.COUNTIFS('Absolutní-BODY'!$D$2:$D$161,A28,'Absolutní-BODY'!$G$2:$G$161,$F$2)</f>
        <v>0</v>
      </c>
      <c r="T28" s="118">
        <f>_xlfn.COUNTIFS('Absolutní-BODY'!$D$2:$D$161,A28,'Absolutní-BODY'!$G$2:$G$161,$G$2)</f>
        <v>0</v>
      </c>
      <c r="U28" s="118">
        <f>_xlfn.COUNTIFS('Absolutní-BODY'!$D$2:$D$161,A28,'Absolutní-BODY'!$G$2:$G$161,$H$2)</f>
        <v>0</v>
      </c>
      <c r="V28" s="118">
        <f>_xlfn.COUNTIFS('Absolutní-BODY'!$D$2:$D$161,A28,'Absolutní-BODY'!$G$2:$G$161,$I$2)</f>
        <v>0</v>
      </c>
      <c r="W28" s="118">
        <f>_xlfn.COUNTIFS('Absolutní-BODY'!$D$2:$D$161,A28,'Absolutní-BODY'!$G$2:$G$161,$J$2)</f>
        <v>0</v>
      </c>
      <c r="Y28" s="372"/>
      <c r="Z28" s="384" t="s">
        <v>282</v>
      </c>
      <c r="AA28" s="384" t="s">
        <v>291</v>
      </c>
    </row>
    <row r="29" spans="1:27" ht="15">
      <c r="A29" s="112" t="s">
        <v>27</v>
      </c>
      <c r="B29" s="119">
        <f t="shared" si="1"/>
      </c>
      <c r="C29" s="118">
        <f t="shared" si="2"/>
      </c>
      <c r="D29" s="118">
        <f t="shared" si="3"/>
      </c>
      <c r="E29" s="118">
        <f t="shared" si="4"/>
      </c>
      <c r="F29" s="118">
        <f t="shared" si="5"/>
      </c>
      <c r="G29" s="118">
        <f t="shared" si="6"/>
      </c>
      <c r="H29" s="118">
        <f t="shared" si="7"/>
      </c>
      <c r="I29" s="118">
        <f t="shared" si="8"/>
      </c>
      <c r="J29" s="120">
        <f t="shared" si="9"/>
      </c>
      <c r="K29" s="121">
        <f t="shared" si="10"/>
        <v>0</v>
      </c>
      <c r="L29" s="111">
        <f t="shared" si="11"/>
        <v>0</v>
      </c>
      <c r="M29" s="111">
        <f t="shared" si="12"/>
        <v>0</v>
      </c>
      <c r="O29" s="118">
        <f>_xlfn.COUNTIFS('Absolutní-BODY'!$D$2:$D$161,A29,'Absolutní-BODY'!$G$2:$G$161,$B$2)</f>
        <v>0</v>
      </c>
      <c r="P29" s="118">
        <f>_xlfn.COUNTIFS('Absolutní-BODY'!$D$2:$D$161,A29,'Absolutní-BODY'!$G$2:$G$161,$C$2)</f>
        <v>0</v>
      </c>
      <c r="Q29" s="118">
        <f>_xlfn.COUNTIFS('Absolutní-BODY'!$D$2:$D$161,A29,'Absolutní-BODY'!$G$2:$G$161,$D$2)</f>
        <v>0</v>
      </c>
      <c r="R29" s="118">
        <f>_xlfn.COUNTIFS('Absolutní-BODY'!$D$2:$D$161,A29,'Absolutní-BODY'!$G$2:$G$161,$E$2)</f>
        <v>0</v>
      </c>
      <c r="S29" s="118">
        <f>_xlfn.COUNTIFS('Absolutní-BODY'!$D$2:$D$161,A29,'Absolutní-BODY'!$G$2:$G$161,$F$2)</f>
        <v>0</v>
      </c>
      <c r="T29" s="118">
        <f>_xlfn.COUNTIFS('Absolutní-BODY'!$D$2:$D$161,A29,'Absolutní-BODY'!$G$2:$G$161,$G$2)</f>
        <v>0</v>
      </c>
      <c r="U29" s="118">
        <f>_xlfn.COUNTIFS('Absolutní-BODY'!$D$2:$D$161,A29,'Absolutní-BODY'!$G$2:$G$161,$H$2)</f>
        <v>0</v>
      </c>
      <c r="V29" s="118">
        <f>_xlfn.COUNTIFS('Absolutní-BODY'!$D$2:$D$161,A29,'Absolutní-BODY'!$G$2:$G$161,$I$2)</f>
        <v>0</v>
      </c>
      <c r="W29" s="118">
        <f>_xlfn.COUNTIFS('Absolutní-BODY'!$D$2:$D$161,A29,'Absolutní-BODY'!$G$2:$G$161,$J$2)</f>
        <v>0</v>
      </c>
      <c r="Y29" s="372"/>
      <c r="Z29" s="384" t="s">
        <v>283</v>
      </c>
      <c r="AA29" s="384" t="s">
        <v>294</v>
      </c>
    </row>
    <row r="30" spans="1:25" ht="15">
      <c r="A30" s="112" t="s">
        <v>271</v>
      </c>
      <c r="B30" s="119">
        <f t="shared" si="1"/>
      </c>
      <c r="C30" s="118">
        <f t="shared" si="2"/>
      </c>
      <c r="D30" s="118">
        <f t="shared" si="3"/>
      </c>
      <c r="E30" s="118">
        <f t="shared" si="4"/>
      </c>
      <c r="F30" s="118">
        <f t="shared" si="5"/>
      </c>
      <c r="G30" s="118">
        <f t="shared" si="6"/>
      </c>
      <c r="H30" s="118">
        <f t="shared" si="7"/>
      </c>
      <c r="I30" s="118">
        <f t="shared" si="8"/>
      </c>
      <c r="J30" s="120">
        <f t="shared" si="9"/>
      </c>
      <c r="K30" s="121">
        <f t="shared" si="10"/>
        <v>0</v>
      </c>
      <c r="L30" s="111">
        <f t="shared" si="11"/>
        <v>0</v>
      </c>
      <c r="M30" s="111">
        <f t="shared" si="12"/>
        <v>0</v>
      </c>
      <c r="O30" s="118">
        <f>_xlfn.COUNTIFS('Absolutní-BODY'!$D$2:$D$161,A30,'Absolutní-BODY'!$G$2:$G$161,$B$2)</f>
        <v>0</v>
      </c>
      <c r="P30" s="118">
        <f>_xlfn.COUNTIFS('Absolutní-BODY'!$D$2:$D$161,A30,'Absolutní-BODY'!$G$2:$G$161,$C$2)</f>
        <v>0</v>
      </c>
      <c r="Q30" s="118">
        <f>_xlfn.COUNTIFS('Absolutní-BODY'!$D$2:$D$161,A30,'Absolutní-BODY'!$G$2:$G$161,$D$2)</f>
        <v>0</v>
      </c>
      <c r="R30" s="118">
        <f>_xlfn.COUNTIFS('Absolutní-BODY'!$D$2:$D$161,A30,'Absolutní-BODY'!$G$2:$G$161,$E$2)</f>
        <v>0</v>
      </c>
      <c r="S30" s="118">
        <f>_xlfn.COUNTIFS('Absolutní-BODY'!$D$2:$D$161,A30,'Absolutní-BODY'!$G$2:$G$161,$F$2)</f>
        <v>0</v>
      </c>
      <c r="T30" s="118">
        <f>_xlfn.COUNTIFS('Absolutní-BODY'!$D$2:$D$161,A30,'Absolutní-BODY'!$G$2:$G$161,$G$2)</f>
        <v>0</v>
      </c>
      <c r="U30" s="118">
        <f>_xlfn.COUNTIFS('Absolutní-BODY'!$D$2:$D$161,A30,'Absolutní-BODY'!$G$2:$G$161,$H$2)</f>
        <v>0</v>
      </c>
      <c r="V30" s="118">
        <f>_xlfn.COUNTIFS('Absolutní-BODY'!$D$2:$D$161,A30,'Absolutní-BODY'!$G$2:$G$161,$I$2)</f>
        <v>0</v>
      </c>
      <c r="W30" s="118">
        <f>_xlfn.COUNTIFS('Absolutní-BODY'!$D$2:$D$161,A30,'Absolutní-BODY'!$G$2:$G$161,$J$2)</f>
        <v>0</v>
      </c>
      <c r="Y30" t="s">
        <v>289</v>
      </c>
    </row>
    <row r="31" spans="1:27" ht="15">
      <c r="A31" s="112" t="s">
        <v>276</v>
      </c>
      <c r="B31" s="119">
        <f t="shared" si="1"/>
      </c>
      <c r="C31" s="118">
        <f t="shared" si="2"/>
      </c>
      <c r="D31" s="118">
        <f t="shared" si="3"/>
      </c>
      <c r="E31" s="118">
        <f t="shared" si="4"/>
      </c>
      <c r="F31" s="118">
        <f t="shared" si="5"/>
      </c>
      <c r="G31" s="118">
        <f t="shared" si="6"/>
      </c>
      <c r="H31" s="118">
        <f t="shared" si="7"/>
      </c>
      <c r="I31" s="118">
        <f t="shared" si="8"/>
      </c>
      <c r="J31" s="120">
        <f t="shared" si="9"/>
      </c>
      <c r="K31" s="121">
        <f t="shared" si="10"/>
        <v>0</v>
      </c>
      <c r="L31" s="111">
        <f t="shared" si="11"/>
        <v>0</v>
      </c>
      <c r="M31" s="111">
        <f t="shared" si="12"/>
        <v>0</v>
      </c>
      <c r="O31" s="118">
        <f>_xlfn.COUNTIFS('Absolutní-BODY'!$D$2:$D$161,A31,'Absolutní-BODY'!$G$2:$G$161,$B$2)</f>
        <v>0</v>
      </c>
      <c r="P31" s="118">
        <f>_xlfn.COUNTIFS('Absolutní-BODY'!$D$2:$D$161,A31,'Absolutní-BODY'!$G$2:$G$161,$C$2)</f>
        <v>0</v>
      </c>
      <c r="Q31" s="118">
        <f>_xlfn.COUNTIFS('Absolutní-BODY'!$D$2:$D$161,A31,'Absolutní-BODY'!$G$2:$G$161,$D$2)</f>
        <v>0</v>
      </c>
      <c r="R31" s="118">
        <f>_xlfn.COUNTIFS('Absolutní-BODY'!$D$2:$D$161,A31,'Absolutní-BODY'!$G$2:$G$161,$E$2)</f>
        <v>0</v>
      </c>
      <c r="S31" s="118">
        <f>_xlfn.COUNTIFS('Absolutní-BODY'!$D$2:$D$161,A31,'Absolutní-BODY'!$G$2:$G$161,$F$2)</f>
        <v>0</v>
      </c>
      <c r="T31" s="118">
        <f>_xlfn.COUNTIFS('Absolutní-BODY'!$D$2:$D$161,A31,'Absolutní-BODY'!$G$2:$G$161,$G$2)</f>
        <v>0</v>
      </c>
      <c r="U31" s="118">
        <f>_xlfn.COUNTIFS('Absolutní-BODY'!$D$2:$D$161,A31,'Absolutní-BODY'!$G$2:$G$161,$H$2)</f>
        <v>0</v>
      </c>
      <c r="V31" s="118">
        <f>_xlfn.COUNTIFS('Absolutní-BODY'!$D$2:$D$161,A31,'Absolutní-BODY'!$G$2:$G$161,$I$2)</f>
        <v>0</v>
      </c>
      <c r="W31" s="118">
        <f>_xlfn.COUNTIFS('Absolutní-BODY'!$D$2:$D$161,A31,'Absolutní-BODY'!$G$2:$G$161,$J$2)</f>
        <v>0</v>
      </c>
      <c r="Y31" s="372"/>
      <c r="Z31" s="384" t="s">
        <v>282</v>
      </c>
      <c r="AA31" s="384" t="s">
        <v>294</v>
      </c>
    </row>
    <row r="32" spans="1:27" ht="15">
      <c r="A32" s="112" t="s">
        <v>23</v>
      </c>
      <c r="B32" s="119">
        <f t="shared" si="1"/>
      </c>
      <c r="C32" s="118">
        <f t="shared" si="2"/>
      </c>
      <c r="D32" s="118">
        <f t="shared" si="3"/>
      </c>
      <c r="E32" s="118">
        <f t="shared" si="4"/>
      </c>
      <c r="F32" s="118">
        <f t="shared" si="5"/>
      </c>
      <c r="G32" s="118">
        <f t="shared" si="6"/>
      </c>
      <c r="H32" s="118">
        <f t="shared" si="7"/>
      </c>
      <c r="I32" s="118">
        <f t="shared" si="8"/>
      </c>
      <c r="J32" s="120">
        <f t="shared" si="9"/>
      </c>
      <c r="K32" s="121">
        <f t="shared" si="10"/>
        <v>0</v>
      </c>
      <c r="L32" s="111">
        <f t="shared" si="11"/>
        <v>0</v>
      </c>
      <c r="M32" s="111">
        <f t="shared" si="12"/>
        <v>0</v>
      </c>
      <c r="O32" s="118">
        <f>_xlfn.COUNTIFS('Absolutní-BODY'!$D$2:$D$161,A32,'Absolutní-BODY'!$G$2:$G$161,$B$2)</f>
        <v>0</v>
      </c>
      <c r="P32" s="118">
        <f>_xlfn.COUNTIFS('Absolutní-BODY'!$D$2:$D$161,A32,'Absolutní-BODY'!$G$2:$G$161,$C$2)</f>
        <v>0</v>
      </c>
      <c r="Q32" s="118">
        <f>_xlfn.COUNTIFS('Absolutní-BODY'!$D$2:$D$161,A32,'Absolutní-BODY'!$G$2:$G$161,$D$2)</f>
        <v>0</v>
      </c>
      <c r="R32" s="118">
        <f>_xlfn.COUNTIFS('Absolutní-BODY'!$D$2:$D$161,A32,'Absolutní-BODY'!$G$2:$G$161,$E$2)</f>
        <v>0</v>
      </c>
      <c r="S32" s="118">
        <f>_xlfn.COUNTIFS('Absolutní-BODY'!$D$2:$D$161,A32,'Absolutní-BODY'!$G$2:$G$161,$F$2)</f>
        <v>0</v>
      </c>
      <c r="T32" s="118">
        <f>_xlfn.COUNTIFS('Absolutní-BODY'!$D$2:$D$161,A32,'Absolutní-BODY'!$G$2:$G$161,$G$2)</f>
        <v>0</v>
      </c>
      <c r="U32" s="118">
        <f>_xlfn.COUNTIFS('Absolutní-BODY'!$D$2:$D$161,A32,'Absolutní-BODY'!$G$2:$G$161,$H$2)</f>
        <v>0</v>
      </c>
      <c r="V32" s="118">
        <f>_xlfn.COUNTIFS('Absolutní-BODY'!$D$2:$D$161,A32,'Absolutní-BODY'!$G$2:$G$161,$I$2)</f>
        <v>0</v>
      </c>
      <c r="W32" s="118">
        <f>_xlfn.COUNTIFS('Absolutní-BODY'!$D$2:$D$161,A32,'Absolutní-BODY'!$G$2:$G$161,$J$2)</f>
        <v>0</v>
      </c>
      <c r="Y32" s="372"/>
      <c r="Z32" s="384" t="s">
        <v>283</v>
      </c>
      <c r="AA32" s="384" t="s">
        <v>292</v>
      </c>
    </row>
    <row r="33" spans="1:23" ht="15">
      <c r="A33" s="112" t="s">
        <v>272</v>
      </c>
      <c r="B33" s="119">
        <f t="shared" si="1"/>
      </c>
      <c r="C33" s="118">
        <f t="shared" si="2"/>
      </c>
      <c r="D33" s="118">
        <f t="shared" si="3"/>
      </c>
      <c r="E33" s="118">
        <f t="shared" si="4"/>
      </c>
      <c r="F33" s="118">
        <f t="shared" si="5"/>
      </c>
      <c r="G33" s="118">
        <f t="shared" si="6"/>
      </c>
      <c r="H33" s="118">
        <f t="shared" si="7"/>
      </c>
      <c r="I33" s="118">
        <f t="shared" si="8"/>
      </c>
      <c r="J33" s="120">
        <f t="shared" si="9"/>
      </c>
      <c r="K33" s="121">
        <f t="shared" si="10"/>
        <v>0</v>
      </c>
      <c r="L33" s="111">
        <f t="shared" si="11"/>
        <v>0</v>
      </c>
      <c r="M33" s="111">
        <f t="shared" si="12"/>
        <v>0</v>
      </c>
      <c r="O33" s="118">
        <f>_xlfn.COUNTIFS('Absolutní-BODY'!$D$2:$D$161,A33,'Absolutní-BODY'!$G$2:$G$161,$B$2)</f>
        <v>0</v>
      </c>
      <c r="P33" s="118">
        <f>_xlfn.COUNTIFS('Absolutní-BODY'!$D$2:$D$161,A33,'Absolutní-BODY'!$G$2:$G$161,$C$2)</f>
        <v>0</v>
      </c>
      <c r="Q33" s="118">
        <f>_xlfn.COUNTIFS('Absolutní-BODY'!$D$2:$D$161,A33,'Absolutní-BODY'!$G$2:$G$161,$D$2)</f>
        <v>0</v>
      </c>
      <c r="R33" s="118">
        <f>_xlfn.COUNTIFS('Absolutní-BODY'!$D$2:$D$161,A33,'Absolutní-BODY'!$G$2:$G$161,$E$2)</f>
        <v>0</v>
      </c>
      <c r="S33" s="118">
        <f>_xlfn.COUNTIFS('Absolutní-BODY'!$D$2:$D$161,A33,'Absolutní-BODY'!$G$2:$G$161,$F$2)</f>
        <v>0</v>
      </c>
      <c r="T33" s="118">
        <f>_xlfn.COUNTIFS('Absolutní-BODY'!$D$2:$D$161,A33,'Absolutní-BODY'!$G$2:$G$161,$G$2)</f>
        <v>0</v>
      </c>
      <c r="U33" s="118">
        <f>_xlfn.COUNTIFS('Absolutní-BODY'!$D$2:$D$161,A33,'Absolutní-BODY'!$G$2:$G$161,$H$2)</f>
        <v>0</v>
      </c>
      <c r="V33" s="118">
        <f>_xlfn.COUNTIFS('Absolutní-BODY'!$D$2:$D$161,A33,'Absolutní-BODY'!$G$2:$G$161,$I$2)</f>
        <v>0</v>
      </c>
      <c r="W33" s="118">
        <f>_xlfn.COUNTIFS('Absolutní-BODY'!$D$2:$D$161,A33,'Absolutní-BODY'!$G$2:$G$161,$J$2)</f>
        <v>0</v>
      </c>
    </row>
    <row r="34" spans="1:25" ht="15">
      <c r="A34" s="112" t="s">
        <v>277</v>
      </c>
      <c r="B34" s="119">
        <f t="shared" si="1"/>
      </c>
      <c r="C34" s="118">
        <f t="shared" si="2"/>
      </c>
      <c r="D34" s="118">
        <f t="shared" si="3"/>
      </c>
      <c r="E34" s="118">
        <f t="shared" si="4"/>
      </c>
      <c r="F34" s="118">
        <f t="shared" si="5"/>
      </c>
      <c r="G34" s="118">
        <f t="shared" si="6"/>
      </c>
      <c r="H34" s="118">
        <f t="shared" si="7"/>
      </c>
      <c r="I34" s="118">
        <f t="shared" si="8"/>
      </c>
      <c r="J34" s="120">
        <f t="shared" si="9"/>
      </c>
      <c r="K34" s="121">
        <f t="shared" si="10"/>
        <v>0</v>
      </c>
      <c r="L34" s="111">
        <f t="shared" si="11"/>
        <v>0</v>
      </c>
      <c r="M34" s="111">
        <f t="shared" si="12"/>
        <v>0</v>
      </c>
      <c r="O34" s="118">
        <f>_xlfn.COUNTIFS('Absolutní-BODY'!$D$2:$D$161,A34,'Absolutní-BODY'!$G$2:$G$161,$B$2)</f>
        <v>0</v>
      </c>
      <c r="P34" s="118">
        <f>_xlfn.COUNTIFS('Absolutní-BODY'!$D$2:$D$161,A34,'Absolutní-BODY'!$G$2:$G$161,$C$2)</f>
        <v>0</v>
      </c>
      <c r="Q34" s="118">
        <f>_xlfn.COUNTIFS('Absolutní-BODY'!$D$2:$D$161,A34,'Absolutní-BODY'!$G$2:$G$161,$D$2)</f>
        <v>0</v>
      </c>
      <c r="R34" s="118">
        <f>_xlfn.COUNTIFS('Absolutní-BODY'!$D$2:$D$161,A34,'Absolutní-BODY'!$G$2:$G$161,$E$2)</f>
        <v>0</v>
      </c>
      <c r="S34" s="118">
        <f>_xlfn.COUNTIFS('Absolutní-BODY'!$D$2:$D$161,A34,'Absolutní-BODY'!$G$2:$G$161,$F$2)</f>
        <v>0</v>
      </c>
      <c r="T34" s="118">
        <f>_xlfn.COUNTIFS('Absolutní-BODY'!$D$2:$D$161,A34,'Absolutní-BODY'!$G$2:$G$161,$G$2)</f>
        <v>0</v>
      </c>
      <c r="U34" s="118">
        <f>_xlfn.COUNTIFS('Absolutní-BODY'!$D$2:$D$161,A34,'Absolutní-BODY'!$G$2:$G$161,$H$2)</f>
        <v>0</v>
      </c>
      <c r="V34" s="118">
        <f>_xlfn.COUNTIFS('Absolutní-BODY'!$D$2:$D$161,A34,'Absolutní-BODY'!$G$2:$G$161,$I$2)</f>
        <v>0</v>
      </c>
      <c r="W34" s="118">
        <f>_xlfn.COUNTIFS('Absolutní-BODY'!$D$2:$D$161,A34,'Absolutní-BODY'!$G$2:$G$161,$J$2)</f>
        <v>0</v>
      </c>
      <c r="Y34" t="s">
        <v>295</v>
      </c>
    </row>
    <row r="35" spans="1:25" ht="15">
      <c r="A35" s="112" t="s">
        <v>269</v>
      </c>
      <c r="B35" s="119">
        <f t="shared" si="1"/>
      </c>
      <c r="C35" s="118">
        <f t="shared" si="2"/>
      </c>
      <c r="D35" s="118">
        <f t="shared" si="3"/>
      </c>
      <c r="E35" s="118">
        <f t="shared" si="4"/>
      </c>
      <c r="F35" s="118">
        <f t="shared" si="5"/>
      </c>
      <c r="G35" s="118">
        <f t="shared" si="6"/>
      </c>
      <c r="H35" s="118">
        <f t="shared" si="7"/>
      </c>
      <c r="I35" s="118">
        <f t="shared" si="8"/>
      </c>
      <c r="J35" s="120">
        <f t="shared" si="9"/>
      </c>
      <c r="K35" s="121">
        <f t="shared" si="10"/>
        <v>0</v>
      </c>
      <c r="L35" s="111">
        <f t="shared" si="11"/>
        <v>0</v>
      </c>
      <c r="M35" s="111">
        <f t="shared" si="12"/>
        <v>0</v>
      </c>
      <c r="O35" s="118">
        <f>_xlfn.COUNTIFS('Absolutní-BODY'!$D$2:$D$161,A35,'Absolutní-BODY'!$G$2:$G$161,$B$2)</f>
        <v>0</v>
      </c>
      <c r="P35" s="118">
        <f>_xlfn.COUNTIFS('Absolutní-BODY'!$D$2:$D$161,A35,'Absolutní-BODY'!$G$2:$G$161,$C$2)</f>
        <v>0</v>
      </c>
      <c r="Q35" s="118">
        <f>_xlfn.COUNTIFS('Absolutní-BODY'!$D$2:$D$161,A35,'Absolutní-BODY'!$G$2:$G$161,$D$2)</f>
        <v>0</v>
      </c>
      <c r="R35" s="118">
        <f>_xlfn.COUNTIFS('Absolutní-BODY'!$D$2:$D$161,A35,'Absolutní-BODY'!$G$2:$G$161,$E$2)</f>
        <v>0</v>
      </c>
      <c r="S35" s="118">
        <f>_xlfn.COUNTIFS('Absolutní-BODY'!$D$2:$D$161,A35,'Absolutní-BODY'!$G$2:$G$161,$F$2)</f>
        <v>0</v>
      </c>
      <c r="T35" s="118">
        <f>_xlfn.COUNTIFS('Absolutní-BODY'!$D$2:$D$161,A35,'Absolutní-BODY'!$G$2:$G$161,$G$2)</f>
        <v>0</v>
      </c>
      <c r="U35" s="118">
        <f>_xlfn.COUNTIFS('Absolutní-BODY'!$D$2:$D$161,A35,'Absolutní-BODY'!$G$2:$G$161,$H$2)</f>
        <v>0</v>
      </c>
      <c r="V35" s="118">
        <f>_xlfn.COUNTIFS('Absolutní-BODY'!$D$2:$D$161,A35,'Absolutní-BODY'!$G$2:$G$161,$I$2)</f>
        <v>0</v>
      </c>
      <c r="W35" s="118">
        <f>_xlfn.COUNTIFS('Absolutní-BODY'!$D$2:$D$161,A35,'Absolutní-BODY'!$G$2:$G$161,$J$2)</f>
        <v>0</v>
      </c>
      <c r="Y35" t="s">
        <v>296</v>
      </c>
    </row>
    <row r="36" spans="1:25" ht="15">
      <c r="A36" s="112"/>
      <c r="B36" s="119">
        <f t="shared" si="1"/>
      </c>
      <c r="C36" s="118">
        <f t="shared" si="2"/>
      </c>
      <c r="D36" s="118">
        <f t="shared" si="3"/>
      </c>
      <c r="E36" s="118">
        <f t="shared" si="4"/>
      </c>
      <c r="F36" s="118">
        <f t="shared" si="5"/>
      </c>
      <c r="G36" s="118">
        <f t="shared" si="6"/>
      </c>
      <c r="H36" s="118">
        <f t="shared" si="7"/>
      </c>
      <c r="I36" s="118">
        <f t="shared" si="8"/>
      </c>
      <c r="J36" s="120">
        <f t="shared" si="9"/>
      </c>
      <c r="K36" s="121">
        <f t="shared" si="10"/>
        <v>0</v>
      </c>
      <c r="L36" s="111">
        <f t="shared" si="11"/>
        <v>0</v>
      </c>
      <c r="M36" s="111">
        <f t="shared" si="12"/>
        <v>0</v>
      </c>
      <c r="O36" s="118">
        <f>_xlfn.COUNTIFS('Absolutní-BODY'!$D$2:$D$161,A36,'Absolutní-BODY'!$G$2:$G$161,$B$2)</f>
        <v>0</v>
      </c>
      <c r="P36" s="118">
        <f>_xlfn.COUNTIFS('Absolutní-BODY'!$D$2:$D$161,A36,'Absolutní-BODY'!$G$2:$G$161,$C$2)</f>
        <v>0</v>
      </c>
      <c r="Q36" s="118">
        <f>_xlfn.COUNTIFS('Absolutní-BODY'!$D$2:$D$161,A36,'Absolutní-BODY'!$G$2:$G$161,$D$2)</f>
        <v>0</v>
      </c>
      <c r="R36" s="118">
        <f>_xlfn.COUNTIFS('Absolutní-BODY'!$D$2:$D$161,A36,'Absolutní-BODY'!$G$2:$G$161,$E$2)</f>
        <v>0</v>
      </c>
      <c r="S36" s="118">
        <f>_xlfn.COUNTIFS('Absolutní-BODY'!$D$2:$D$161,A36,'Absolutní-BODY'!$G$2:$G$161,$F$2)</f>
        <v>0</v>
      </c>
      <c r="T36" s="118">
        <f>_xlfn.COUNTIFS('Absolutní-BODY'!$D$2:$D$161,A36,'Absolutní-BODY'!$G$2:$G$161,$G$2)</f>
        <v>0</v>
      </c>
      <c r="U36" s="118">
        <f>_xlfn.COUNTIFS('Absolutní-BODY'!$D$2:$D$161,A36,'Absolutní-BODY'!$G$2:$G$161,$H$2)</f>
        <v>0</v>
      </c>
      <c r="V36" s="118">
        <f>_xlfn.COUNTIFS('Absolutní-BODY'!$D$2:$D$161,A36,'Absolutní-BODY'!$G$2:$G$161,$I$2)</f>
        <v>0</v>
      </c>
      <c r="W36" s="118">
        <f>_xlfn.COUNTIFS('Absolutní-BODY'!$D$2:$D$161,A36,'Absolutní-BODY'!$G$2:$G$161,$J$2)</f>
        <v>0</v>
      </c>
      <c r="Y36" t="s">
        <v>297</v>
      </c>
    </row>
    <row r="37" spans="1:25" ht="15">
      <c r="A37" s="112"/>
      <c r="B37" s="119">
        <f t="shared" si="1"/>
      </c>
      <c r="C37" s="118">
        <f t="shared" si="2"/>
      </c>
      <c r="D37" s="118">
        <f t="shared" si="3"/>
      </c>
      <c r="E37" s="118">
        <f t="shared" si="4"/>
      </c>
      <c r="F37" s="118">
        <f t="shared" si="5"/>
      </c>
      <c r="G37" s="118">
        <f t="shared" si="6"/>
      </c>
      <c r="H37" s="118">
        <f t="shared" si="7"/>
      </c>
      <c r="I37" s="118">
        <f t="shared" si="8"/>
      </c>
      <c r="J37" s="120">
        <f t="shared" si="9"/>
      </c>
      <c r="K37" s="121">
        <f t="shared" si="10"/>
        <v>0</v>
      </c>
      <c r="L37" s="111">
        <f t="shared" si="11"/>
        <v>0</v>
      </c>
      <c r="M37" s="111">
        <f t="shared" si="12"/>
        <v>0</v>
      </c>
      <c r="O37" s="118">
        <f>_xlfn.COUNTIFS('Absolutní-BODY'!$D$2:$D$161,A37,'Absolutní-BODY'!$G$2:$G$161,$B$2)</f>
        <v>0</v>
      </c>
      <c r="P37" s="118">
        <f>_xlfn.COUNTIFS('Absolutní-BODY'!$D$2:$D$161,A37,'Absolutní-BODY'!$G$2:$G$161,$C$2)</f>
        <v>0</v>
      </c>
      <c r="Q37" s="118">
        <f>_xlfn.COUNTIFS('Absolutní-BODY'!$D$2:$D$161,A37,'Absolutní-BODY'!$G$2:$G$161,$D$2)</f>
        <v>0</v>
      </c>
      <c r="R37" s="118">
        <f>_xlfn.COUNTIFS('Absolutní-BODY'!$D$2:$D$161,A37,'Absolutní-BODY'!$G$2:$G$161,$E$2)</f>
        <v>0</v>
      </c>
      <c r="S37" s="118">
        <f>_xlfn.COUNTIFS('Absolutní-BODY'!$D$2:$D$161,A37,'Absolutní-BODY'!$G$2:$G$161,$F$2)</f>
        <v>0</v>
      </c>
      <c r="T37" s="118">
        <f>_xlfn.COUNTIFS('Absolutní-BODY'!$D$2:$D$161,A37,'Absolutní-BODY'!$G$2:$G$161,$G$2)</f>
        <v>0</v>
      </c>
      <c r="U37" s="118">
        <f>_xlfn.COUNTIFS('Absolutní-BODY'!$D$2:$D$161,A37,'Absolutní-BODY'!$G$2:$G$161,$H$2)</f>
        <v>0</v>
      </c>
      <c r="V37" s="118">
        <f>_xlfn.COUNTIFS('Absolutní-BODY'!$D$2:$D$161,A37,'Absolutní-BODY'!$G$2:$G$161,$I$2)</f>
        <v>0</v>
      </c>
      <c r="W37" s="118">
        <f>_xlfn.COUNTIFS('Absolutní-BODY'!$D$2:$D$161,A37,'Absolutní-BODY'!$G$2:$G$161,$J$2)</f>
        <v>0</v>
      </c>
      <c r="Y37" s="372" t="s">
        <v>298</v>
      </c>
    </row>
    <row r="38" spans="1:23" ht="15">
      <c r="A38" s="108"/>
      <c r="B38" s="119">
        <f t="shared" si="1"/>
      </c>
      <c r="C38" s="118">
        <f t="shared" si="2"/>
      </c>
      <c r="D38" s="118">
        <f t="shared" si="3"/>
      </c>
      <c r="E38" s="118">
        <f t="shared" si="4"/>
      </c>
      <c r="F38" s="118">
        <f t="shared" si="5"/>
      </c>
      <c r="G38" s="118">
        <f t="shared" si="6"/>
      </c>
      <c r="H38" s="118">
        <f t="shared" si="7"/>
      </c>
      <c r="I38" s="118">
        <f t="shared" si="8"/>
      </c>
      <c r="J38" s="120">
        <f t="shared" si="9"/>
      </c>
      <c r="K38" s="121">
        <f t="shared" si="10"/>
        <v>0</v>
      </c>
      <c r="L38" s="111">
        <f t="shared" si="11"/>
        <v>0</v>
      </c>
      <c r="M38" s="111">
        <f t="shared" si="12"/>
        <v>0</v>
      </c>
      <c r="O38" s="118">
        <f>_xlfn.COUNTIFS('Absolutní-BODY'!$D$2:$D$161,A38,'Absolutní-BODY'!$G$2:$G$161,$B$2)</f>
        <v>0</v>
      </c>
      <c r="P38" s="118">
        <f>_xlfn.COUNTIFS('Absolutní-BODY'!$D$2:$D$161,A38,'Absolutní-BODY'!$G$2:$G$161,$C$2)</f>
        <v>0</v>
      </c>
      <c r="Q38" s="118">
        <f>_xlfn.COUNTIFS('Absolutní-BODY'!$D$2:$D$161,A38,'Absolutní-BODY'!$G$2:$G$161,$D$2)</f>
        <v>0</v>
      </c>
      <c r="R38" s="118">
        <f>_xlfn.COUNTIFS('Absolutní-BODY'!$D$2:$D$161,A38,'Absolutní-BODY'!$G$2:$G$161,$E$2)</f>
        <v>0</v>
      </c>
      <c r="S38" s="118">
        <f>_xlfn.COUNTIFS('Absolutní-BODY'!$D$2:$D$161,A38,'Absolutní-BODY'!$G$2:$G$161,$F$2)</f>
        <v>0</v>
      </c>
      <c r="T38" s="118">
        <f>_xlfn.COUNTIFS('Absolutní-BODY'!$D$2:$D$161,A38,'Absolutní-BODY'!$G$2:$G$161,$G$2)</f>
        <v>0</v>
      </c>
      <c r="U38" s="118">
        <f>_xlfn.COUNTIFS('Absolutní-BODY'!$D$2:$D$161,A38,'Absolutní-BODY'!$G$2:$G$161,$H$2)</f>
        <v>0</v>
      </c>
      <c r="V38" s="118">
        <f>_xlfn.COUNTIFS('Absolutní-BODY'!$D$2:$D$161,A38,'Absolutní-BODY'!$G$2:$G$161,$I$2)</f>
        <v>0</v>
      </c>
      <c r="W38" s="118">
        <f>_xlfn.COUNTIFS('Absolutní-BODY'!$D$2:$D$161,A38,'Absolutní-BODY'!$G$2:$G$161,$J$2)</f>
        <v>0</v>
      </c>
    </row>
    <row r="39" spans="1:23" ht="15">
      <c r="A39" s="108" t="s">
        <v>58</v>
      </c>
      <c r="B39" s="119">
        <f t="shared" si="1"/>
      </c>
      <c r="C39" s="118">
        <f t="shared" si="2"/>
      </c>
      <c r="D39" s="118">
        <f t="shared" si="3"/>
      </c>
      <c r="E39" s="118">
        <f t="shared" si="4"/>
      </c>
      <c r="F39" s="118">
        <f t="shared" si="5"/>
      </c>
      <c r="G39" s="118">
        <f t="shared" si="6"/>
      </c>
      <c r="H39" s="118">
        <f t="shared" si="7"/>
      </c>
      <c r="I39" s="118">
        <f t="shared" si="8"/>
      </c>
      <c r="J39" s="120">
        <f t="shared" si="9"/>
      </c>
      <c r="K39" s="121">
        <f t="shared" si="10"/>
        <v>0</v>
      </c>
      <c r="L39" s="111">
        <f t="shared" si="11"/>
        <v>0</v>
      </c>
      <c r="M39" s="111">
        <f t="shared" si="12"/>
        <v>0</v>
      </c>
      <c r="O39" s="118">
        <f>_xlfn.COUNTIFS('Absolutní-BODY'!$D$2:$D$161,A39,'Absolutní-BODY'!$G$2:$G$161,$B$2)</f>
        <v>0</v>
      </c>
      <c r="P39" s="118">
        <f>_xlfn.COUNTIFS('Absolutní-BODY'!$D$2:$D$161,A39,'Absolutní-BODY'!$G$2:$G$161,$C$2)</f>
        <v>0</v>
      </c>
      <c r="Q39" s="118">
        <f>_xlfn.COUNTIFS('Absolutní-BODY'!$D$2:$D$161,A39,'Absolutní-BODY'!$G$2:$G$161,$D$2)</f>
        <v>0</v>
      </c>
      <c r="R39" s="118">
        <f>_xlfn.COUNTIFS('Absolutní-BODY'!$D$2:$D$161,A39,'Absolutní-BODY'!$G$2:$G$161,$E$2)</f>
        <v>0</v>
      </c>
      <c r="S39" s="118">
        <f>_xlfn.COUNTIFS('Absolutní-BODY'!$D$2:$D$161,A39,'Absolutní-BODY'!$G$2:$G$161,$F$2)</f>
        <v>0</v>
      </c>
      <c r="T39" s="118">
        <f>_xlfn.COUNTIFS('Absolutní-BODY'!$D$2:$D$161,A39,'Absolutní-BODY'!$G$2:$G$161,$G$2)</f>
        <v>0</v>
      </c>
      <c r="U39" s="118">
        <f>_xlfn.COUNTIFS('Absolutní-BODY'!$D$2:$D$161,A39,'Absolutní-BODY'!$G$2:$G$161,$H$2)</f>
        <v>0</v>
      </c>
      <c r="V39" s="118">
        <f>_xlfn.COUNTIFS('Absolutní-BODY'!$D$2:$D$161,A39,'Absolutní-BODY'!$G$2:$G$161,$I$2)</f>
        <v>0</v>
      </c>
      <c r="W39" s="118">
        <f>_xlfn.COUNTIFS('Absolutní-BODY'!$D$2:$D$161,A39,'Absolutní-BODY'!$G$2:$G$161,$J$2)</f>
        <v>0</v>
      </c>
    </row>
    <row r="40" spans="1:23" ht="15">
      <c r="A40" s="108" t="s">
        <v>57</v>
      </c>
      <c r="B40" s="119">
        <f t="shared" si="1"/>
      </c>
      <c r="C40" s="118">
        <f t="shared" si="2"/>
      </c>
      <c r="D40" s="118">
        <f t="shared" si="3"/>
      </c>
      <c r="E40" s="118">
        <f t="shared" si="4"/>
      </c>
      <c r="F40" s="118">
        <f t="shared" si="5"/>
      </c>
      <c r="G40" s="118">
        <f t="shared" si="6"/>
      </c>
      <c r="H40" s="118">
        <f t="shared" si="7"/>
      </c>
      <c r="I40" s="118">
        <f t="shared" si="8"/>
      </c>
      <c r="J40" s="120">
        <f t="shared" si="9"/>
      </c>
      <c r="K40" s="121">
        <f t="shared" si="10"/>
        <v>0</v>
      </c>
      <c r="L40" s="111">
        <f t="shared" si="11"/>
        <v>0</v>
      </c>
      <c r="M40" s="111">
        <f t="shared" si="12"/>
        <v>0</v>
      </c>
      <c r="O40" s="118">
        <f>_xlfn.COUNTIFS('Absolutní-BODY'!$D$2:$D$161,A40,'Absolutní-BODY'!$G$2:$G$161,$B$2)</f>
        <v>0</v>
      </c>
      <c r="P40" s="118">
        <f>_xlfn.COUNTIFS('Absolutní-BODY'!$D$2:$D$161,A40,'Absolutní-BODY'!$G$2:$G$161,$C$2)</f>
        <v>0</v>
      </c>
      <c r="Q40" s="118">
        <f>_xlfn.COUNTIFS('Absolutní-BODY'!$D$2:$D$161,A40,'Absolutní-BODY'!$G$2:$G$161,$D$2)</f>
        <v>0</v>
      </c>
      <c r="R40" s="118">
        <f>_xlfn.COUNTIFS('Absolutní-BODY'!$D$2:$D$161,A40,'Absolutní-BODY'!$G$2:$G$161,$E$2)</f>
        <v>0</v>
      </c>
      <c r="S40" s="118">
        <f>_xlfn.COUNTIFS('Absolutní-BODY'!$D$2:$D$161,A40,'Absolutní-BODY'!$G$2:$G$161,$F$2)</f>
        <v>0</v>
      </c>
      <c r="T40" s="118">
        <f>_xlfn.COUNTIFS('Absolutní-BODY'!$D$2:$D$161,A40,'Absolutní-BODY'!$G$2:$G$161,$G$2)</f>
        <v>0</v>
      </c>
      <c r="U40" s="118">
        <f>_xlfn.COUNTIFS('Absolutní-BODY'!$D$2:$D$161,A40,'Absolutní-BODY'!$G$2:$G$161,$H$2)</f>
        <v>0</v>
      </c>
      <c r="V40" s="118">
        <f>_xlfn.COUNTIFS('Absolutní-BODY'!$D$2:$D$161,A40,'Absolutní-BODY'!$G$2:$G$161,$I$2)</f>
        <v>0</v>
      </c>
      <c r="W40" s="118">
        <f>_xlfn.COUNTIFS('Absolutní-BODY'!$D$2:$D$161,A40,'Absolutní-BODY'!$G$2:$G$161,$J$2)</f>
        <v>0</v>
      </c>
    </row>
    <row r="41" spans="1:25" ht="15">
      <c r="A41" s="112" t="s">
        <v>64</v>
      </c>
      <c r="B41" s="119">
        <f t="shared" si="1"/>
      </c>
      <c r="C41" s="118">
        <f t="shared" si="2"/>
      </c>
      <c r="D41" s="118">
        <f t="shared" si="3"/>
      </c>
      <c r="E41" s="118">
        <f t="shared" si="4"/>
      </c>
      <c r="F41" s="118">
        <f t="shared" si="5"/>
      </c>
      <c r="G41" s="118">
        <f t="shared" si="6"/>
      </c>
      <c r="H41" s="118">
        <f t="shared" si="7"/>
      </c>
      <c r="I41" s="118">
        <f t="shared" si="8"/>
      </c>
      <c r="J41" s="120">
        <f t="shared" si="9"/>
      </c>
      <c r="K41" s="121">
        <f t="shared" si="10"/>
        <v>0</v>
      </c>
      <c r="L41" s="111">
        <f t="shared" si="11"/>
        <v>0</v>
      </c>
      <c r="M41" s="111">
        <f t="shared" si="12"/>
        <v>0</v>
      </c>
      <c r="O41" s="118">
        <f>_xlfn.COUNTIFS('Absolutní-BODY'!$D$2:$D$161,A41,'Absolutní-BODY'!$G$2:$G$161,$B$2)</f>
        <v>0</v>
      </c>
      <c r="P41" s="118">
        <f>_xlfn.COUNTIFS('Absolutní-BODY'!$D$2:$D$161,A41,'Absolutní-BODY'!$G$2:$G$161,$C$2)</f>
        <v>0</v>
      </c>
      <c r="Q41" s="118">
        <f>_xlfn.COUNTIFS('Absolutní-BODY'!$D$2:$D$161,A41,'Absolutní-BODY'!$G$2:$G$161,$D$2)</f>
        <v>0</v>
      </c>
      <c r="R41" s="118">
        <f>_xlfn.COUNTIFS('Absolutní-BODY'!$D$2:$D$161,A41,'Absolutní-BODY'!$G$2:$G$161,$E$2)</f>
        <v>0</v>
      </c>
      <c r="S41" s="118">
        <f>_xlfn.COUNTIFS('Absolutní-BODY'!$D$2:$D$161,A41,'Absolutní-BODY'!$G$2:$G$161,$F$2)</f>
        <v>0</v>
      </c>
      <c r="T41" s="118">
        <f>_xlfn.COUNTIFS('Absolutní-BODY'!$D$2:$D$161,A41,'Absolutní-BODY'!$G$2:$G$161,$G$2)</f>
        <v>0</v>
      </c>
      <c r="U41" s="118">
        <f>_xlfn.COUNTIFS('Absolutní-BODY'!$D$2:$D$161,A41,'Absolutní-BODY'!$G$2:$G$161,$H$2)</f>
        <v>0</v>
      </c>
      <c r="V41" s="118">
        <f>_xlfn.COUNTIFS('Absolutní-BODY'!$D$2:$D$161,A41,'Absolutní-BODY'!$G$2:$G$161,$I$2)</f>
        <v>0</v>
      </c>
      <c r="W41" s="118">
        <f>_xlfn.COUNTIFS('Absolutní-BODY'!$D$2:$D$161,A41,'Absolutní-BODY'!$G$2:$G$161,$J$2)</f>
        <v>0</v>
      </c>
      <c r="Y41" s="1" t="s">
        <v>299</v>
      </c>
    </row>
    <row r="42" spans="1:27" ht="15">
      <c r="A42" s="108" t="s">
        <v>30</v>
      </c>
      <c r="B42" s="119">
        <f t="shared" si="1"/>
      </c>
      <c r="C42" s="118">
        <f t="shared" si="2"/>
      </c>
      <c r="D42" s="118">
        <f t="shared" si="3"/>
      </c>
      <c r="E42" s="118">
        <f t="shared" si="4"/>
      </c>
      <c r="F42" s="118">
        <f t="shared" si="5"/>
      </c>
      <c r="G42" s="118">
        <f t="shared" si="6"/>
      </c>
      <c r="H42" s="118">
        <f t="shared" si="7"/>
      </c>
      <c r="I42" s="118">
        <f t="shared" si="8"/>
      </c>
      <c r="J42" s="120">
        <f t="shared" si="9"/>
      </c>
      <c r="K42" s="121">
        <f t="shared" si="10"/>
        <v>0</v>
      </c>
      <c r="L42" s="111">
        <f t="shared" si="11"/>
        <v>0</v>
      </c>
      <c r="M42" s="111">
        <f t="shared" si="12"/>
        <v>0</v>
      </c>
      <c r="O42" s="118">
        <f>_xlfn.COUNTIFS('Absolutní-BODY'!$D$2:$D$161,A42,'Absolutní-BODY'!$G$2:$G$161,$B$2)</f>
        <v>0</v>
      </c>
      <c r="P42" s="118">
        <f>_xlfn.COUNTIFS('Absolutní-BODY'!$D$2:$D$161,A42,'Absolutní-BODY'!$G$2:$G$161,$C$2)</f>
        <v>0</v>
      </c>
      <c r="Q42" s="118">
        <f>_xlfn.COUNTIFS('Absolutní-BODY'!$D$2:$D$161,A42,'Absolutní-BODY'!$G$2:$G$161,$D$2)</f>
        <v>0</v>
      </c>
      <c r="R42" s="118">
        <f>_xlfn.COUNTIFS('Absolutní-BODY'!$D$2:$D$161,A42,'Absolutní-BODY'!$G$2:$G$161,$E$2)</f>
        <v>0</v>
      </c>
      <c r="S42" s="118">
        <f>_xlfn.COUNTIFS('Absolutní-BODY'!$D$2:$D$161,A42,'Absolutní-BODY'!$G$2:$G$161,$F$2)</f>
        <v>0</v>
      </c>
      <c r="T42" s="118">
        <f>_xlfn.COUNTIFS('Absolutní-BODY'!$D$2:$D$161,A42,'Absolutní-BODY'!$G$2:$G$161,$G$2)</f>
        <v>0</v>
      </c>
      <c r="U42" s="118">
        <f>_xlfn.COUNTIFS('Absolutní-BODY'!$D$2:$D$161,A42,'Absolutní-BODY'!$G$2:$G$161,$H$2)</f>
        <v>0</v>
      </c>
      <c r="V42" s="118">
        <f>_xlfn.COUNTIFS('Absolutní-BODY'!$D$2:$D$161,A42,'Absolutní-BODY'!$G$2:$G$161,$I$2)</f>
        <v>0</v>
      </c>
      <c r="W42" s="118">
        <f>_xlfn.COUNTIFS('Absolutní-BODY'!$D$2:$D$161,A42,'Absolutní-BODY'!$G$2:$G$161,$J$2)</f>
        <v>0</v>
      </c>
      <c r="Z42" s="384" t="s">
        <v>66</v>
      </c>
      <c r="AA42" s="384" t="s">
        <v>77</v>
      </c>
    </row>
    <row r="43" spans="1:27" ht="15">
      <c r="A43" s="108" t="s">
        <v>35</v>
      </c>
      <c r="B43" s="119">
        <f t="shared" si="1"/>
      </c>
      <c r="C43" s="118">
        <f t="shared" si="2"/>
      </c>
      <c r="D43" s="118">
        <f t="shared" si="3"/>
      </c>
      <c r="E43" s="118">
        <f t="shared" si="4"/>
      </c>
      <c r="F43" s="118">
        <f t="shared" si="5"/>
      </c>
      <c r="G43" s="118">
        <f t="shared" si="6"/>
      </c>
      <c r="H43" s="118">
        <f t="shared" si="7"/>
      </c>
      <c r="I43" s="118">
        <f t="shared" si="8"/>
      </c>
      <c r="J43" s="120">
        <f t="shared" si="9"/>
      </c>
      <c r="K43" s="121">
        <f t="shared" si="10"/>
        <v>0</v>
      </c>
      <c r="L43" s="111">
        <f t="shared" si="11"/>
        <v>0</v>
      </c>
      <c r="M43" s="111">
        <f t="shared" si="12"/>
        <v>0</v>
      </c>
      <c r="O43" s="118">
        <f>_xlfn.COUNTIFS('Absolutní-BODY'!$D$2:$D$161,A43,'Absolutní-BODY'!$G$2:$G$161,$B$2)</f>
        <v>0</v>
      </c>
      <c r="P43" s="118">
        <f>_xlfn.COUNTIFS('Absolutní-BODY'!$D$2:$D$161,A43,'Absolutní-BODY'!$G$2:$G$161,$C$2)</f>
        <v>0</v>
      </c>
      <c r="Q43" s="118">
        <f>_xlfn.COUNTIFS('Absolutní-BODY'!$D$2:$D$161,A43,'Absolutní-BODY'!$G$2:$G$161,$D$2)</f>
        <v>0</v>
      </c>
      <c r="R43" s="118">
        <f>_xlfn.COUNTIFS('Absolutní-BODY'!$D$2:$D$161,A43,'Absolutní-BODY'!$G$2:$G$161,$E$2)</f>
        <v>0</v>
      </c>
      <c r="S43" s="118">
        <f>_xlfn.COUNTIFS('Absolutní-BODY'!$D$2:$D$161,A43,'Absolutní-BODY'!$G$2:$G$161,$F$2)</f>
        <v>0</v>
      </c>
      <c r="T43" s="118">
        <f>_xlfn.COUNTIFS('Absolutní-BODY'!$D$2:$D$161,A43,'Absolutní-BODY'!$G$2:$G$161,$G$2)</f>
        <v>0</v>
      </c>
      <c r="U43" s="118">
        <f>_xlfn.COUNTIFS('Absolutní-BODY'!$D$2:$D$161,A43,'Absolutní-BODY'!$G$2:$G$161,$H$2)</f>
        <v>0</v>
      </c>
      <c r="V43" s="118">
        <f>_xlfn.COUNTIFS('Absolutní-BODY'!$D$2:$D$161,A43,'Absolutní-BODY'!$G$2:$G$161,$I$2)</f>
        <v>0</v>
      </c>
      <c r="W43" s="118">
        <f>_xlfn.COUNTIFS('Absolutní-BODY'!$D$2:$D$161,A43,'Absolutní-BODY'!$G$2:$G$161,$J$2)</f>
        <v>0</v>
      </c>
      <c r="Y43" t="s">
        <v>264</v>
      </c>
      <c r="Z43" s="384" t="s">
        <v>287</v>
      </c>
      <c r="AA43" s="384" t="s">
        <v>291</v>
      </c>
    </row>
    <row r="44" spans="1:27" ht="15">
      <c r="A44" s="112" t="s">
        <v>43</v>
      </c>
      <c r="B44" s="119">
        <f t="shared" si="1"/>
      </c>
      <c r="C44" s="118">
        <f t="shared" si="2"/>
      </c>
      <c r="D44" s="118">
        <f t="shared" si="3"/>
      </c>
      <c r="E44" s="118">
        <f t="shared" si="4"/>
      </c>
      <c r="F44" s="118">
        <f t="shared" si="5"/>
      </c>
      <c r="G44" s="118">
        <f t="shared" si="6"/>
      </c>
      <c r="H44" s="118">
        <f t="shared" si="7"/>
      </c>
      <c r="I44" s="118">
        <f t="shared" si="8"/>
      </c>
      <c r="J44" s="120">
        <f t="shared" si="9"/>
      </c>
      <c r="K44" s="121">
        <f t="shared" si="10"/>
        <v>0</v>
      </c>
      <c r="L44" s="111">
        <f t="shared" si="11"/>
        <v>0</v>
      </c>
      <c r="M44" s="111">
        <f t="shared" si="12"/>
        <v>0</v>
      </c>
      <c r="O44" s="118">
        <f>_xlfn.COUNTIFS('Absolutní-BODY'!$D$2:$D$161,A44,'Absolutní-BODY'!$G$2:$G$161,$B$2)</f>
        <v>0</v>
      </c>
      <c r="P44" s="118">
        <f>_xlfn.COUNTIFS('Absolutní-BODY'!$D$2:$D$161,A44,'Absolutní-BODY'!$G$2:$G$161,$C$2)</f>
        <v>0</v>
      </c>
      <c r="Q44" s="118">
        <f>_xlfn.COUNTIFS('Absolutní-BODY'!$D$2:$D$161,A44,'Absolutní-BODY'!$G$2:$G$161,$D$2)</f>
        <v>0</v>
      </c>
      <c r="R44" s="118">
        <f>_xlfn.COUNTIFS('Absolutní-BODY'!$D$2:$D$161,A44,'Absolutní-BODY'!$G$2:$G$161,$E$2)</f>
        <v>0</v>
      </c>
      <c r="S44" s="118">
        <f>_xlfn.COUNTIFS('Absolutní-BODY'!$D$2:$D$161,A44,'Absolutní-BODY'!$G$2:$G$161,$F$2)</f>
        <v>0</v>
      </c>
      <c r="T44" s="118">
        <f>_xlfn.COUNTIFS('Absolutní-BODY'!$D$2:$D$161,A44,'Absolutní-BODY'!$G$2:$G$161,$G$2)</f>
        <v>0</v>
      </c>
      <c r="U44" s="118">
        <f>_xlfn.COUNTIFS('Absolutní-BODY'!$D$2:$D$161,A44,'Absolutní-BODY'!$G$2:$G$161,$H$2)</f>
        <v>0</v>
      </c>
      <c r="V44" s="118">
        <f>_xlfn.COUNTIFS('Absolutní-BODY'!$D$2:$D$161,A44,'Absolutní-BODY'!$G$2:$G$161,$I$2)</f>
        <v>0</v>
      </c>
      <c r="W44" s="118">
        <f>_xlfn.COUNTIFS('Absolutní-BODY'!$D$2:$D$161,A44,'Absolutní-BODY'!$G$2:$G$161,$J$2)</f>
        <v>0</v>
      </c>
      <c r="Y44" t="s">
        <v>300</v>
      </c>
      <c r="Z44" s="384" t="s">
        <v>290</v>
      </c>
      <c r="AA44" s="384" t="s">
        <v>294</v>
      </c>
    </row>
    <row r="45" spans="1:27" ht="15">
      <c r="A45" s="108" t="s">
        <v>65</v>
      </c>
      <c r="B45" s="119">
        <f t="shared" si="1"/>
      </c>
      <c r="C45" s="118">
        <f t="shared" si="2"/>
      </c>
      <c r="D45" s="118">
        <f t="shared" si="3"/>
      </c>
      <c r="E45" s="118">
        <f t="shared" si="4"/>
      </c>
      <c r="F45" s="118">
        <f t="shared" si="5"/>
      </c>
      <c r="G45" s="118">
        <f t="shared" si="6"/>
      </c>
      <c r="H45" s="118">
        <f t="shared" si="7"/>
      </c>
      <c r="I45" s="118">
        <f t="shared" si="8"/>
      </c>
      <c r="J45" s="120">
        <f t="shared" si="9"/>
      </c>
      <c r="K45" s="121">
        <f t="shared" si="10"/>
        <v>0</v>
      </c>
      <c r="L45" s="111">
        <f t="shared" si="11"/>
        <v>0</v>
      </c>
      <c r="M45" s="111">
        <f t="shared" si="12"/>
        <v>0</v>
      </c>
      <c r="O45" s="118">
        <f>_xlfn.COUNTIFS('Absolutní-BODY'!$D$2:$D$161,A45,'Absolutní-BODY'!$G$2:$G$161,$B$2)</f>
        <v>0</v>
      </c>
      <c r="P45" s="118">
        <f>_xlfn.COUNTIFS('Absolutní-BODY'!$D$2:$D$161,A45,'Absolutní-BODY'!$G$2:$G$161,$C$2)</f>
        <v>0</v>
      </c>
      <c r="Q45" s="118">
        <f>_xlfn.COUNTIFS('Absolutní-BODY'!$D$2:$D$161,A45,'Absolutní-BODY'!$G$2:$G$161,$D$2)</f>
        <v>0</v>
      </c>
      <c r="R45" s="118">
        <f>_xlfn.COUNTIFS('Absolutní-BODY'!$D$2:$D$161,A45,'Absolutní-BODY'!$G$2:$G$161,$E$2)</f>
        <v>0</v>
      </c>
      <c r="S45" s="118">
        <f>_xlfn.COUNTIFS('Absolutní-BODY'!$D$2:$D$161,A45,'Absolutní-BODY'!$G$2:$G$161,$F$2)</f>
        <v>0</v>
      </c>
      <c r="T45" s="118">
        <f>_xlfn.COUNTIFS('Absolutní-BODY'!$D$2:$D$161,A45,'Absolutní-BODY'!$G$2:$G$161,$G$2)</f>
        <v>0</v>
      </c>
      <c r="U45" s="118">
        <f>_xlfn.COUNTIFS('Absolutní-BODY'!$D$2:$D$161,A45,'Absolutní-BODY'!$G$2:$G$161,$H$2)</f>
        <v>0</v>
      </c>
      <c r="V45" s="118">
        <f>_xlfn.COUNTIFS('Absolutní-BODY'!$D$2:$D$161,A45,'Absolutní-BODY'!$G$2:$G$161,$I$2)</f>
        <v>0</v>
      </c>
      <c r="W45" s="118">
        <f>_xlfn.COUNTIFS('Absolutní-BODY'!$D$2:$D$161,A45,'Absolutní-BODY'!$G$2:$G$161,$J$2)</f>
        <v>0</v>
      </c>
      <c r="Y45" t="s">
        <v>50</v>
      </c>
      <c r="Z45" s="384" t="s">
        <v>291</v>
      </c>
      <c r="AA45" s="384" t="s">
        <v>294</v>
      </c>
    </row>
    <row r="46" spans="1:27" ht="15">
      <c r="A46" s="108" t="s">
        <v>59</v>
      </c>
      <c r="B46" s="119">
        <f t="shared" si="1"/>
      </c>
      <c r="C46" s="118">
        <f t="shared" si="2"/>
      </c>
      <c r="D46" s="118">
        <f t="shared" si="3"/>
      </c>
      <c r="E46" s="118">
        <f t="shared" si="4"/>
      </c>
      <c r="F46" s="118">
        <f t="shared" si="5"/>
      </c>
      <c r="G46" s="118">
        <f t="shared" si="6"/>
      </c>
      <c r="H46" s="118">
        <f t="shared" si="7"/>
      </c>
      <c r="I46" s="118">
        <f t="shared" si="8"/>
      </c>
      <c r="J46" s="120">
        <f t="shared" si="9"/>
      </c>
      <c r="K46" s="121">
        <f t="shared" si="10"/>
        <v>0</v>
      </c>
      <c r="L46" s="111">
        <f t="shared" si="11"/>
        <v>0</v>
      </c>
      <c r="M46" s="111">
        <f t="shared" si="12"/>
        <v>0</v>
      </c>
      <c r="O46" s="118">
        <f>_xlfn.COUNTIFS('Absolutní-BODY'!$D$2:$D$161,A46,'Absolutní-BODY'!$G$2:$G$161,$B$2)</f>
        <v>0</v>
      </c>
      <c r="P46" s="118">
        <f>_xlfn.COUNTIFS('Absolutní-BODY'!$D$2:$D$161,A46,'Absolutní-BODY'!$G$2:$G$161,$C$2)</f>
        <v>0</v>
      </c>
      <c r="Q46" s="118">
        <f>_xlfn.COUNTIFS('Absolutní-BODY'!$D$2:$D$161,A46,'Absolutní-BODY'!$G$2:$G$161,$D$2)</f>
        <v>0</v>
      </c>
      <c r="R46" s="118">
        <f>_xlfn.COUNTIFS('Absolutní-BODY'!$D$2:$D$161,A46,'Absolutní-BODY'!$G$2:$G$161,$E$2)</f>
        <v>0</v>
      </c>
      <c r="S46" s="118">
        <f>_xlfn.COUNTIFS('Absolutní-BODY'!$D$2:$D$161,A46,'Absolutní-BODY'!$G$2:$G$161,$F$2)</f>
        <v>0</v>
      </c>
      <c r="T46" s="118">
        <f>_xlfn.COUNTIFS('Absolutní-BODY'!$D$2:$D$161,A46,'Absolutní-BODY'!$G$2:$G$161,$G$2)</f>
        <v>0</v>
      </c>
      <c r="U46" s="118">
        <f>_xlfn.COUNTIFS('Absolutní-BODY'!$D$2:$D$161,A46,'Absolutní-BODY'!$G$2:$G$161,$H$2)</f>
        <v>0</v>
      </c>
      <c r="V46" s="118">
        <f>_xlfn.COUNTIFS('Absolutní-BODY'!$D$2:$D$161,A46,'Absolutní-BODY'!$G$2:$G$161,$I$2)</f>
        <v>0</v>
      </c>
      <c r="W46" s="118">
        <f>_xlfn.COUNTIFS('Absolutní-BODY'!$D$2:$D$161,A46,'Absolutní-BODY'!$G$2:$G$161,$J$2)</f>
        <v>0</v>
      </c>
      <c r="Y46" t="s">
        <v>301</v>
      </c>
      <c r="Z46" s="384" t="s">
        <v>294</v>
      </c>
      <c r="AA46" s="384" t="s">
        <v>292</v>
      </c>
    </row>
    <row r="47" spans="1:26" ht="15">
      <c r="A47" s="108"/>
      <c r="B47" s="119">
        <f t="shared" si="1"/>
      </c>
      <c r="C47" s="118">
        <f t="shared" si="2"/>
      </c>
      <c r="D47" s="118">
        <f t="shared" si="3"/>
      </c>
      <c r="E47" s="118">
        <f t="shared" si="4"/>
      </c>
      <c r="F47" s="118">
        <f t="shared" si="5"/>
      </c>
      <c r="G47" s="118">
        <f t="shared" si="6"/>
      </c>
      <c r="H47" s="118">
        <f t="shared" si="7"/>
      </c>
      <c r="I47" s="118">
        <f t="shared" si="8"/>
      </c>
      <c r="J47" s="120">
        <f t="shared" si="9"/>
      </c>
      <c r="K47" s="121">
        <f t="shared" si="10"/>
        <v>0</v>
      </c>
      <c r="L47" s="111">
        <f t="shared" si="11"/>
        <v>0</v>
      </c>
      <c r="M47" s="111">
        <f t="shared" si="12"/>
        <v>0</v>
      </c>
      <c r="O47" s="118">
        <f>_xlfn.COUNTIFS('Absolutní-BODY'!$D$2:$D$161,A47,'Absolutní-BODY'!$G$2:$G$161,$B$2)</f>
        <v>0</v>
      </c>
      <c r="P47" s="118">
        <f>_xlfn.COUNTIFS('Absolutní-BODY'!$D$2:$D$161,A47,'Absolutní-BODY'!$G$2:$G$161,$C$2)</f>
        <v>0</v>
      </c>
      <c r="Q47" s="118">
        <f>_xlfn.COUNTIFS('Absolutní-BODY'!$D$2:$D$161,A47,'Absolutní-BODY'!$G$2:$G$161,$D$2)</f>
        <v>0</v>
      </c>
      <c r="R47" s="118">
        <f>_xlfn.COUNTIFS('Absolutní-BODY'!$D$2:$D$161,A47,'Absolutní-BODY'!$G$2:$G$161,$E$2)</f>
        <v>0</v>
      </c>
      <c r="S47" s="118">
        <f>_xlfn.COUNTIFS('Absolutní-BODY'!$D$2:$D$161,A47,'Absolutní-BODY'!$G$2:$G$161,$F$2)</f>
        <v>0</v>
      </c>
      <c r="T47" s="118">
        <f>_xlfn.COUNTIFS('Absolutní-BODY'!$D$2:$D$161,A47,'Absolutní-BODY'!$G$2:$G$161,$G$2)</f>
        <v>0</v>
      </c>
      <c r="U47" s="118">
        <f>_xlfn.COUNTIFS('Absolutní-BODY'!$D$2:$D$161,A47,'Absolutní-BODY'!$G$2:$G$161,$H$2)</f>
        <v>0</v>
      </c>
      <c r="V47" s="118">
        <f>_xlfn.COUNTIFS('Absolutní-BODY'!$D$2:$D$161,A47,'Absolutní-BODY'!$G$2:$G$161,$I$2)</f>
        <v>0</v>
      </c>
      <c r="W47" s="118">
        <f>_xlfn.COUNTIFS('Absolutní-BODY'!$D$2:$D$161,A47,'Absolutní-BODY'!$G$2:$G$161,$J$2)</f>
        <v>0</v>
      </c>
      <c r="Y47" t="s">
        <v>302</v>
      </c>
      <c r="Z47" s="386" t="s">
        <v>303</v>
      </c>
    </row>
    <row r="48" spans="1:23" ht="15">
      <c r="A48" s="108"/>
      <c r="B48" s="119">
        <f t="shared" si="1"/>
      </c>
      <c r="C48" s="118">
        <f t="shared" si="2"/>
      </c>
      <c r="D48" s="118">
        <f t="shared" si="3"/>
      </c>
      <c r="E48" s="118">
        <f t="shared" si="4"/>
      </c>
      <c r="F48" s="118">
        <f t="shared" si="5"/>
      </c>
      <c r="G48" s="118">
        <f t="shared" si="6"/>
      </c>
      <c r="H48" s="118">
        <f t="shared" si="7"/>
      </c>
      <c r="I48" s="118">
        <f t="shared" si="8"/>
      </c>
      <c r="J48" s="120">
        <f t="shared" si="9"/>
      </c>
      <c r="K48" s="121">
        <f t="shared" si="10"/>
        <v>0</v>
      </c>
      <c r="L48" s="111">
        <f t="shared" si="11"/>
        <v>0</v>
      </c>
      <c r="M48" s="111">
        <f t="shared" si="12"/>
        <v>0</v>
      </c>
      <c r="O48" s="118">
        <f>_xlfn.COUNTIFS('Absolutní-BODY'!$D$2:$D$161,A48,'Absolutní-BODY'!$G$2:$G$161,$B$2)</f>
        <v>0</v>
      </c>
      <c r="P48" s="118">
        <f>_xlfn.COUNTIFS('Absolutní-BODY'!$D$2:$D$161,A48,'Absolutní-BODY'!$G$2:$G$161,$C$2)</f>
        <v>0</v>
      </c>
      <c r="Q48" s="118">
        <f>_xlfn.COUNTIFS('Absolutní-BODY'!$D$2:$D$161,A48,'Absolutní-BODY'!$G$2:$G$161,$D$2)</f>
        <v>0</v>
      </c>
      <c r="R48" s="118">
        <f>_xlfn.COUNTIFS('Absolutní-BODY'!$D$2:$D$161,A48,'Absolutní-BODY'!$G$2:$G$161,$E$2)</f>
        <v>0</v>
      </c>
      <c r="S48" s="118">
        <f>_xlfn.COUNTIFS('Absolutní-BODY'!$D$2:$D$161,A48,'Absolutní-BODY'!$G$2:$G$161,$F$2)</f>
        <v>0</v>
      </c>
      <c r="T48" s="118">
        <f>_xlfn.COUNTIFS('Absolutní-BODY'!$D$2:$D$161,A48,'Absolutní-BODY'!$G$2:$G$161,$G$2)</f>
        <v>0</v>
      </c>
      <c r="U48" s="118">
        <f>_xlfn.COUNTIFS('Absolutní-BODY'!$D$2:$D$161,A48,'Absolutní-BODY'!$G$2:$G$161,$H$2)</f>
        <v>0</v>
      </c>
      <c r="V48" s="118">
        <f>_xlfn.COUNTIFS('Absolutní-BODY'!$D$2:$D$161,A48,'Absolutní-BODY'!$G$2:$G$161,$I$2)</f>
        <v>0</v>
      </c>
      <c r="W48" s="118">
        <f>_xlfn.COUNTIFS('Absolutní-BODY'!$D$2:$D$161,A48,'Absolutní-BODY'!$G$2:$G$161,$J$2)</f>
        <v>0</v>
      </c>
    </row>
    <row r="49" spans="1:23" ht="15">
      <c r="A49" s="122"/>
      <c r="B49" s="123">
        <f t="shared" si="1"/>
      </c>
      <c r="C49" s="124">
        <f t="shared" si="2"/>
      </c>
      <c r="D49" s="124">
        <f t="shared" si="3"/>
      </c>
      <c r="E49" s="124">
        <f t="shared" si="4"/>
      </c>
      <c r="F49" s="124">
        <f t="shared" si="5"/>
      </c>
      <c r="G49" s="124">
        <f t="shared" si="6"/>
      </c>
      <c r="H49" s="124">
        <f t="shared" si="7"/>
      </c>
      <c r="I49" s="124">
        <f t="shared" si="8"/>
      </c>
      <c r="J49" s="125">
        <f t="shared" si="9"/>
      </c>
      <c r="K49" s="126"/>
      <c r="L49" s="110"/>
      <c r="M49" s="110"/>
      <c r="O49" s="118">
        <f>_xlfn.COUNTIFS('Absolutní-BODY'!$D$2:$D$161,A49,'Absolutní-BODY'!$G$2:$G$161,$B$2)</f>
        <v>0</v>
      </c>
      <c r="P49" s="118">
        <f>_xlfn.COUNTIFS('Absolutní-BODY'!$D$2:$D$161,A49,'Absolutní-BODY'!$G$2:$G$161,$C$2)</f>
        <v>0</v>
      </c>
      <c r="Q49" s="118">
        <f>_xlfn.COUNTIFS('Absolutní-BODY'!$D$2:$D$161,A49,'Absolutní-BODY'!$G$2:$G$161,$D$2)</f>
        <v>0</v>
      </c>
      <c r="R49" s="118">
        <f>_xlfn.COUNTIFS('Absolutní-BODY'!$D$2:$D$161,A49,'Absolutní-BODY'!$G$2:$G$161,$E$2)</f>
        <v>0</v>
      </c>
      <c r="S49" s="118">
        <f>_xlfn.COUNTIFS('Absolutní-BODY'!$D$2:$D$161,A49,'Absolutní-BODY'!$G$2:$G$161,$F$2)</f>
        <v>0</v>
      </c>
      <c r="T49" s="118">
        <f>_xlfn.COUNTIFS('Absolutní-BODY'!$D$2:$D$161,A49,'Absolutní-BODY'!$G$2:$G$161,$G$2)</f>
        <v>0</v>
      </c>
      <c r="U49" s="118">
        <f>_xlfn.COUNTIFS('Absolutní-BODY'!$D$2:$D$161,A49,'Absolutní-BODY'!$G$2:$G$161,$H$2)</f>
        <v>0</v>
      </c>
      <c r="V49" s="118">
        <f>_xlfn.COUNTIFS('Absolutní-BODY'!$D$2:$D$161,A49,'Absolutní-BODY'!$G$2:$G$161,$I$2)</f>
        <v>0</v>
      </c>
      <c r="W49" s="118">
        <f>_xlfn.COUNTIFS('Absolutní-BODY'!$D$2:$D$161,A49,'Absolutní-BODY'!$G$2:$G$161,$J$2)</f>
        <v>0</v>
      </c>
    </row>
    <row r="50" spans="1:10" ht="15">
      <c r="A50" s="108" t="s">
        <v>79</v>
      </c>
      <c r="B50" s="127">
        <f>SUM(B4:B49)</f>
        <v>0</v>
      </c>
      <c r="C50" s="127">
        <f aca="true" t="shared" si="13" ref="C50:J50">SUM(C4:C49)</f>
        <v>0</v>
      </c>
      <c r="D50" s="127">
        <f t="shared" si="13"/>
        <v>0</v>
      </c>
      <c r="E50" s="127">
        <f t="shared" si="13"/>
        <v>0</v>
      </c>
      <c r="F50" s="127">
        <f t="shared" si="13"/>
        <v>0</v>
      </c>
      <c r="G50" s="127">
        <f t="shared" si="13"/>
        <v>0</v>
      </c>
      <c r="H50" s="127">
        <f t="shared" si="13"/>
        <v>0</v>
      </c>
      <c r="I50" s="127">
        <f t="shared" si="13"/>
        <v>0</v>
      </c>
      <c r="J50" s="127">
        <f t="shared" si="13"/>
        <v>0</v>
      </c>
    </row>
    <row r="51" spans="1:9" ht="15.75" thickBot="1">
      <c r="A51" s="108" t="s">
        <v>80</v>
      </c>
      <c r="B51" s="127">
        <f>SUM(B50:J50)</f>
        <v>0</v>
      </c>
      <c r="C51" s="127"/>
      <c r="D51" s="127"/>
      <c r="E51" s="127"/>
      <c r="F51" s="127"/>
      <c r="G51" s="127"/>
      <c r="H51" s="127"/>
      <c r="I51" s="127"/>
    </row>
    <row r="52" spans="1:11" ht="15.75" thickBot="1">
      <c r="A52" s="108" t="s">
        <v>81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8">
        <f>SUM(K4:K49)</f>
        <v>0</v>
      </c>
    </row>
  </sheetData>
  <sheetProtection/>
  <mergeCells count="3">
    <mergeCell ref="G3:J3"/>
    <mergeCell ref="B3:F3"/>
    <mergeCell ref="K1:AC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48"/>
  <sheetViews>
    <sheetView zoomScalePageLayoutView="0" workbookViewId="0" topLeftCell="A13">
      <selection activeCell="AQ20" sqref="AQ20:AQ30"/>
    </sheetView>
  </sheetViews>
  <sheetFormatPr defaultColWidth="4.8515625" defaultRowHeight="15" customHeight="1"/>
  <cols>
    <col min="1" max="1" width="4.7109375" style="135" customWidth="1"/>
    <col min="2" max="2" width="3.7109375" style="135" hidden="1" customWidth="1"/>
    <col min="3" max="4" width="20.7109375" style="135" customWidth="1"/>
    <col min="5" max="5" width="6.7109375" style="135" customWidth="1"/>
    <col min="6" max="11" width="3.7109375" style="135" customWidth="1"/>
    <col min="12" max="15" width="3.7109375" style="135" hidden="1" customWidth="1"/>
    <col min="16" max="16" width="5.7109375" style="135" customWidth="1"/>
    <col min="17" max="17" width="6.7109375" style="135" customWidth="1"/>
    <col min="18" max="19" width="3.7109375" style="135" customWidth="1"/>
    <col min="20" max="20" width="3.7109375" style="135" hidden="1" customWidth="1"/>
    <col min="21" max="21" width="5.7109375" style="135" customWidth="1"/>
    <col min="22" max="22" width="1.28515625" style="135" customWidth="1"/>
    <col min="23" max="23" width="4.7109375" style="135" customWidth="1"/>
    <col min="24" max="24" width="3.7109375" style="135" hidden="1" customWidth="1"/>
    <col min="25" max="26" width="20.7109375" style="135" customWidth="1"/>
    <col min="27" max="27" width="6.7109375" style="135" customWidth="1"/>
    <col min="28" max="33" width="3.7109375" style="135" customWidth="1"/>
    <col min="34" max="37" width="3.7109375" style="135" hidden="1" customWidth="1"/>
    <col min="38" max="38" width="5.7109375" style="135" customWidth="1"/>
    <col min="39" max="39" width="6.7109375" style="135" customWidth="1"/>
    <col min="40" max="41" width="3.7109375" style="135" customWidth="1"/>
    <col min="42" max="42" width="3.7109375" style="135" hidden="1" customWidth="1"/>
    <col min="43" max="43" width="5.7109375" style="135" customWidth="1"/>
    <col min="44" max="44" width="1.28515625" style="135" customWidth="1"/>
    <col min="45" max="16384" width="4.8515625" style="135" customWidth="1"/>
  </cols>
  <sheetData>
    <row r="1" spans="3:25" ht="15" customHeight="1">
      <c r="C1" s="368" t="s">
        <v>338</v>
      </c>
      <c r="V1" s="368"/>
      <c r="W1" s="368"/>
      <c r="X1" s="368"/>
      <c r="Y1" s="368" t="s">
        <v>344</v>
      </c>
    </row>
    <row r="2" spans="1:43" ht="15" customHeight="1">
      <c r="A2" s="22" t="s">
        <v>52</v>
      </c>
      <c r="B2" s="130" t="s">
        <v>83</v>
      </c>
      <c r="C2" s="22" t="s">
        <v>53</v>
      </c>
      <c r="D2" s="22" t="s">
        <v>7</v>
      </c>
      <c r="E2" s="23" t="s">
        <v>8</v>
      </c>
      <c r="F2" s="22" t="s">
        <v>9</v>
      </c>
      <c r="G2" s="22" t="s">
        <v>54</v>
      </c>
      <c r="H2" s="22" t="s">
        <v>90</v>
      </c>
      <c r="I2" s="22" t="s">
        <v>91</v>
      </c>
      <c r="J2" s="22" t="s">
        <v>92</v>
      </c>
      <c r="K2" s="22" t="s">
        <v>84</v>
      </c>
      <c r="L2" s="22" t="s">
        <v>85</v>
      </c>
      <c r="M2" s="22" t="s">
        <v>86</v>
      </c>
      <c r="N2" s="22" t="s">
        <v>87</v>
      </c>
      <c r="O2" s="22" t="s">
        <v>88</v>
      </c>
      <c r="P2" s="22" t="s">
        <v>55</v>
      </c>
      <c r="Q2" s="24" t="s">
        <v>56</v>
      </c>
      <c r="R2" s="22" t="s">
        <v>3</v>
      </c>
      <c r="S2" s="22" t="s">
        <v>4</v>
      </c>
      <c r="T2" s="129" t="s">
        <v>51</v>
      </c>
      <c r="U2" s="22" t="s">
        <v>89</v>
      </c>
      <c r="V2" s="12"/>
      <c r="W2" s="22" t="s">
        <v>52</v>
      </c>
      <c r="X2" s="130" t="s">
        <v>83</v>
      </c>
      <c r="Y2" s="22" t="s">
        <v>53</v>
      </c>
      <c r="Z2" s="22" t="s">
        <v>7</v>
      </c>
      <c r="AA2" s="23" t="s">
        <v>8</v>
      </c>
      <c r="AB2" s="22" t="s">
        <v>9</v>
      </c>
      <c r="AC2" s="22" t="s">
        <v>54</v>
      </c>
      <c r="AD2" s="22" t="s">
        <v>90</v>
      </c>
      <c r="AE2" s="22" t="s">
        <v>91</v>
      </c>
      <c r="AF2" s="22" t="s">
        <v>92</v>
      </c>
      <c r="AG2" s="22" t="s">
        <v>84</v>
      </c>
      <c r="AH2" s="22" t="s">
        <v>85</v>
      </c>
      <c r="AI2" s="22" t="s">
        <v>86</v>
      </c>
      <c r="AJ2" s="22" t="s">
        <v>87</v>
      </c>
      <c r="AK2" s="22" t="s">
        <v>88</v>
      </c>
      <c r="AL2" s="22" t="s">
        <v>55</v>
      </c>
      <c r="AM2" s="24" t="s">
        <v>56</v>
      </c>
      <c r="AN2" s="22" t="s">
        <v>3</v>
      </c>
      <c r="AO2" s="22" t="s">
        <v>4</v>
      </c>
      <c r="AP2" s="129" t="s">
        <v>51</v>
      </c>
      <c r="AQ2" s="22" t="s">
        <v>89</v>
      </c>
    </row>
    <row r="3" spans="1:43" ht="15" customHeight="1">
      <c r="A3" s="26">
        <v>1</v>
      </c>
      <c r="B3" s="134">
        <v>6</v>
      </c>
      <c r="C3" s="19" t="s">
        <v>314</v>
      </c>
      <c r="D3" s="19" t="s">
        <v>308</v>
      </c>
      <c r="E3" s="131">
        <v>90022</v>
      </c>
      <c r="F3" s="132" t="s">
        <v>18</v>
      </c>
      <c r="G3" s="132" t="s">
        <v>41</v>
      </c>
      <c r="H3" s="381">
        <v>38</v>
      </c>
      <c r="I3" s="381"/>
      <c r="J3" s="381"/>
      <c r="K3" s="381"/>
      <c r="L3" s="381"/>
      <c r="M3" s="381"/>
      <c r="N3" s="381"/>
      <c r="O3" s="381"/>
      <c r="P3" s="133">
        <v>38</v>
      </c>
      <c r="Q3" s="27">
        <v>38</v>
      </c>
      <c r="R3" s="133">
        <v>0</v>
      </c>
      <c r="S3" s="133" t="e">
        <v>#NUM!</v>
      </c>
      <c r="T3" s="133">
        <v>1</v>
      </c>
      <c r="U3" s="382"/>
      <c r="V3" s="26"/>
      <c r="W3" s="26">
        <v>1</v>
      </c>
      <c r="X3" s="134">
        <v>12</v>
      </c>
      <c r="Y3" s="19" t="s">
        <v>320</v>
      </c>
      <c r="Z3" s="19" t="s">
        <v>308</v>
      </c>
      <c r="AA3" s="131">
        <v>90028</v>
      </c>
      <c r="AB3" s="132" t="s">
        <v>18</v>
      </c>
      <c r="AC3" s="132" t="s">
        <v>44</v>
      </c>
      <c r="AD3" s="381">
        <v>39</v>
      </c>
      <c r="AE3" s="381"/>
      <c r="AF3" s="381"/>
      <c r="AG3" s="381"/>
      <c r="AH3" s="381"/>
      <c r="AI3" s="381"/>
      <c r="AJ3" s="381"/>
      <c r="AK3" s="381"/>
      <c r="AL3" s="133">
        <v>39</v>
      </c>
      <c r="AM3" s="27">
        <v>39</v>
      </c>
      <c r="AN3" s="133">
        <v>0</v>
      </c>
      <c r="AO3" s="133" t="e">
        <v>#NUM!</v>
      </c>
      <c r="AP3" s="133">
        <v>1</v>
      </c>
      <c r="AQ3" s="382"/>
    </row>
    <row r="4" spans="1:43" ht="15" customHeight="1">
      <c r="A4" s="26">
        <v>2</v>
      </c>
      <c r="B4" s="134">
        <v>3</v>
      </c>
      <c r="C4" s="19" t="s">
        <v>311</v>
      </c>
      <c r="D4" s="19" t="s">
        <v>308</v>
      </c>
      <c r="E4" s="131">
        <v>90019</v>
      </c>
      <c r="F4" s="132" t="s">
        <v>18</v>
      </c>
      <c r="G4" s="132" t="s">
        <v>41</v>
      </c>
      <c r="H4" s="381">
        <v>39</v>
      </c>
      <c r="I4" s="381"/>
      <c r="J4" s="381"/>
      <c r="K4" s="381"/>
      <c r="L4" s="381"/>
      <c r="M4" s="381"/>
      <c r="N4" s="381"/>
      <c r="O4" s="381"/>
      <c r="P4" s="133">
        <v>39</v>
      </c>
      <c r="Q4" s="27">
        <v>39</v>
      </c>
      <c r="R4" s="133">
        <v>0</v>
      </c>
      <c r="S4" s="133" t="e">
        <v>#NUM!</v>
      </c>
      <c r="T4" s="133">
        <v>1</v>
      </c>
      <c r="U4" s="382"/>
      <c r="V4" s="26"/>
      <c r="W4" s="26">
        <v>2</v>
      </c>
      <c r="X4" s="134">
        <v>2</v>
      </c>
      <c r="Y4" s="19" t="s">
        <v>310</v>
      </c>
      <c r="Z4" s="19" t="s">
        <v>308</v>
      </c>
      <c r="AA4" s="131">
        <v>90018</v>
      </c>
      <c r="AB4" s="132" t="s">
        <v>18</v>
      </c>
      <c r="AC4" s="132" t="s">
        <v>44</v>
      </c>
      <c r="AD4" s="381">
        <v>40</v>
      </c>
      <c r="AE4" s="381"/>
      <c r="AF4" s="381"/>
      <c r="AG4" s="381"/>
      <c r="AH4" s="381"/>
      <c r="AI4" s="381"/>
      <c r="AJ4" s="381"/>
      <c r="AK4" s="381"/>
      <c r="AL4" s="133">
        <v>40</v>
      </c>
      <c r="AM4" s="27">
        <v>40</v>
      </c>
      <c r="AN4" s="133">
        <v>0</v>
      </c>
      <c r="AO4" s="133" t="e">
        <v>#NUM!</v>
      </c>
      <c r="AP4" s="133">
        <v>1</v>
      </c>
      <c r="AQ4" s="382"/>
    </row>
    <row r="5" spans="1:43" ht="15" customHeight="1">
      <c r="A5" s="26">
        <v>3</v>
      </c>
      <c r="B5" s="134">
        <v>26</v>
      </c>
      <c r="C5" s="19" t="s">
        <v>334</v>
      </c>
      <c r="D5" s="19" t="s">
        <v>308</v>
      </c>
      <c r="E5" s="131">
        <v>90042</v>
      </c>
      <c r="F5" s="132" t="s">
        <v>18</v>
      </c>
      <c r="G5" s="132" t="s">
        <v>41</v>
      </c>
      <c r="H5" s="381">
        <v>40</v>
      </c>
      <c r="I5" s="381"/>
      <c r="J5" s="381"/>
      <c r="K5" s="381"/>
      <c r="L5" s="381"/>
      <c r="M5" s="381"/>
      <c r="N5" s="381"/>
      <c r="O5" s="381"/>
      <c r="P5" s="133">
        <v>40</v>
      </c>
      <c r="Q5" s="27">
        <v>40</v>
      </c>
      <c r="R5" s="133">
        <v>0</v>
      </c>
      <c r="S5" s="133" t="e">
        <v>#NUM!</v>
      </c>
      <c r="T5" s="133">
        <v>1</v>
      </c>
      <c r="U5" s="382"/>
      <c r="V5" s="26"/>
      <c r="W5" s="26">
        <v>3</v>
      </c>
      <c r="X5" s="134">
        <v>1</v>
      </c>
      <c r="Y5" s="19" t="s">
        <v>309</v>
      </c>
      <c r="Z5" s="19" t="s">
        <v>308</v>
      </c>
      <c r="AA5" s="131">
        <v>90017</v>
      </c>
      <c r="AB5" s="132" t="s">
        <v>18</v>
      </c>
      <c r="AC5" s="132" t="s">
        <v>44</v>
      </c>
      <c r="AD5" s="381">
        <v>41</v>
      </c>
      <c r="AE5" s="381"/>
      <c r="AF5" s="381"/>
      <c r="AG5" s="381"/>
      <c r="AH5" s="381"/>
      <c r="AI5" s="381"/>
      <c r="AJ5" s="381"/>
      <c r="AK5" s="381"/>
      <c r="AL5" s="133">
        <v>41</v>
      </c>
      <c r="AM5" s="27">
        <v>41</v>
      </c>
      <c r="AN5" s="133">
        <v>0</v>
      </c>
      <c r="AO5" s="133" t="e">
        <v>#NUM!</v>
      </c>
      <c r="AP5" s="133">
        <v>1</v>
      </c>
      <c r="AQ5" s="382"/>
    </row>
    <row r="6" spans="1:43" ht="15" customHeight="1">
      <c r="A6" s="26">
        <v>4</v>
      </c>
      <c r="B6" s="134">
        <v>4</v>
      </c>
      <c r="C6" s="19" t="s">
        <v>312</v>
      </c>
      <c r="D6" s="19" t="s">
        <v>308</v>
      </c>
      <c r="E6" s="131">
        <v>90020</v>
      </c>
      <c r="F6" s="132" t="s">
        <v>18</v>
      </c>
      <c r="G6" s="132" t="s">
        <v>41</v>
      </c>
      <c r="H6" s="381">
        <v>43</v>
      </c>
      <c r="I6" s="381"/>
      <c r="J6" s="381"/>
      <c r="K6" s="381"/>
      <c r="L6" s="381"/>
      <c r="M6" s="381"/>
      <c r="N6" s="381"/>
      <c r="O6" s="381"/>
      <c r="P6" s="133">
        <v>43</v>
      </c>
      <c r="Q6" s="27">
        <v>43</v>
      </c>
      <c r="R6" s="133">
        <v>0</v>
      </c>
      <c r="S6" s="133" t="e">
        <v>#NUM!</v>
      </c>
      <c r="T6" s="133">
        <v>1</v>
      </c>
      <c r="U6" s="382"/>
      <c r="V6" s="26"/>
      <c r="W6" s="26">
        <v>4</v>
      </c>
      <c r="X6" s="134">
        <v>24</v>
      </c>
      <c r="Y6" s="19" t="s">
        <v>332</v>
      </c>
      <c r="Z6" s="19" t="s">
        <v>308</v>
      </c>
      <c r="AA6" s="131">
        <v>90040</v>
      </c>
      <c r="AB6" s="132" t="s">
        <v>18</v>
      </c>
      <c r="AC6" s="132" t="s">
        <v>44</v>
      </c>
      <c r="AD6" s="381">
        <v>44</v>
      </c>
      <c r="AE6" s="381"/>
      <c r="AF6" s="381"/>
      <c r="AG6" s="381"/>
      <c r="AH6" s="381"/>
      <c r="AI6" s="381"/>
      <c r="AJ6" s="381"/>
      <c r="AK6" s="381"/>
      <c r="AL6" s="133">
        <v>44</v>
      </c>
      <c r="AM6" s="27">
        <v>44</v>
      </c>
      <c r="AN6" s="133">
        <v>0</v>
      </c>
      <c r="AO6" s="133" t="e">
        <v>#NUM!</v>
      </c>
      <c r="AP6" s="133">
        <v>1</v>
      </c>
      <c r="AQ6" s="382"/>
    </row>
    <row r="7" spans="1:43" ht="15" customHeight="1">
      <c r="A7" s="26">
        <v>5</v>
      </c>
      <c r="B7" s="134">
        <v>5</v>
      </c>
      <c r="C7" s="19" t="s">
        <v>313</v>
      </c>
      <c r="D7" s="19" t="s">
        <v>308</v>
      </c>
      <c r="E7" s="131">
        <v>90021</v>
      </c>
      <c r="F7" s="132" t="s">
        <v>18</v>
      </c>
      <c r="G7" s="132" t="s">
        <v>41</v>
      </c>
      <c r="H7" s="381">
        <v>44</v>
      </c>
      <c r="I7" s="381"/>
      <c r="J7" s="381"/>
      <c r="K7" s="381"/>
      <c r="L7" s="381"/>
      <c r="M7" s="381"/>
      <c r="N7" s="381"/>
      <c r="O7" s="381"/>
      <c r="P7" s="133">
        <v>44</v>
      </c>
      <c r="Q7" s="27">
        <v>44</v>
      </c>
      <c r="R7" s="133">
        <v>0</v>
      </c>
      <c r="S7" s="133" t="e">
        <v>#NUM!</v>
      </c>
      <c r="T7" s="133">
        <v>1</v>
      </c>
      <c r="U7" s="382"/>
      <c r="V7" s="26"/>
      <c r="W7" s="26">
        <v>5</v>
      </c>
      <c r="X7" s="134">
        <v>7</v>
      </c>
      <c r="Y7" s="19" t="s">
        <v>315</v>
      </c>
      <c r="Z7" s="19" t="s">
        <v>308</v>
      </c>
      <c r="AA7" s="131">
        <v>90023</v>
      </c>
      <c r="AB7" s="132" t="s">
        <v>18</v>
      </c>
      <c r="AC7" s="132" t="s">
        <v>44</v>
      </c>
      <c r="AD7" s="381">
        <v>46</v>
      </c>
      <c r="AE7" s="381"/>
      <c r="AF7" s="381"/>
      <c r="AG7" s="381"/>
      <c r="AH7" s="381"/>
      <c r="AI7" s="381"/>
      <c r="AJ7" s="381"/>
      <c r="AK7" s="381"/>
      <c r="AL7" s="133">
        <v>46</v>
      </c>
      <c r="AM7" s="27">
        <v>46</v>
      </c>
      <c r="AN7" s="133">
        <v>0</v>
      </c>
      <c r="AO7" s="133" t="e">
        <v>#NUM!</v>
      </c>
      <c r="AP7" s="133">
        <v>1</v>
      </c>
      <c r="AQ7" s="382"/>
    </row>
    <row r="8" spans="1:43" ht="15" customHeight="1">
      <c r="A8" s="26">
        <v>6</v>
      </c>
      <c r="B8" s="134">
        <v>8</v>
      </c>
      <c r="C8" s="19" t="s">
        <v>316</v>
      </c>
      <c r="D8" s="19" t="s">
        <v>308</v>
      </c>
      <c r="E8" s="131">
        <v>90024</v>
      </c>
      <c r="F8" s="132" t="s">
        <v>18</v>
      </c>
      <c r="G8" s="132" t="s">
        <v>41</v>
      </c>
      <c r="H8" s="381">
        <v>44</v>
      </c>
      <c r="I8" s="381"/>
      <c r="J8" s="381"/>
      <c r="K8" s="381"/>
      <c r="L8" s="381"/>
      <c r="M8" s="381"/>
      <c r="N8" s="381"/>
      <c r="O8" s="381"/>
      <c r="P8" s="133">
        <v>44</v>
      </c>
      <c r="Q8" s="27">
        <v>44</v>
      </c>
      <c r="R8" s="133">
        <v>0</v>
      </c>
      <c r="S8" s="133" t="e">
        <v>#NUM!</v>
      </c>
      <c r="T8" s="133">
        <v>1</v>
      </c>
      <c r="U8" s="382"/>
      <c r="V8" s="26"/>
      <c r="W8" s="26">
        <v>6</v>
      </c>
      <c r="X8" s="134">
        <v>10</v>
      </c>
      <c r="Y8" s="19" t="s">
        <v>318</v>
      </c>
      <c r="Z8" s="19" t="s">
        <v>308</v>
      </c>
      <c r="AA8" s="131">
        <v>90026</v>
      </c>
      <c r="AB8" s="132" t="s">
        <v>18</v>
      </c>
      <c r="AC8" s="132" t="s">
        <v>44</v>
      </c>
      <c r="AD8" s="381">
        <v>49</v>
      </c>
      <c r="AE8" s="381"/>
      <c r="AF8" s="381"/>
      <c r="AG8" s="381"/>
      <c r="AH8" s="381"/>
      <c r="AI8" s="381"/>
      <c r="AJ8" s="381"/>
      <c r="AK8" s="381"/>
      <c r="AL8" s="133">
        <v>49</v>
      </c>
      <c r="AM8" s="27">
        <v>49</v>
      </c>
      <c r="AN8" s="133">
        <v>0</v>
      </c>
      <c r="AO8" s="133" t="e">
        <v>#NUM!</v>
      </c>
      <c r="AP8" s="133">
        <v>1</v>
      </c>
      <c r="AQ8" s="382"/>
    </row>
    <row r="9" spans="1:43" ht="15" customHeight="1">
      <c r="A9" s="26">
        <v>7</v>
      </c>
      <c r="B9" s="134">
        <v>23</v>
      </c>
      <c r="C9" s="19" t="s">
        <v>331</v>
      </c>
      <c r="D9" s="19" t="s">
        <v>308</v>
      </c>
      <c r="E9" s="131">
        <v>90039</v>
      </c>
      <c r="F9" s="132" t="s">
        <v>18</v>
      </c>
      <c r="G9" s="132" t="s">
        <v>41</v>
      </c>
      <c r="H9" s="381">
        <v>45</v>
      </c>
      <c r="I9" s="381" t="s">
        <v>247</v>
      </c>
      <c r="J9" s="381"/>
      <c r="K9" s="381"/>
      <c r="L9" s="381"/>
      <c r="M9" s="381"/>
      <c r="N9" s="381"/>
      <c r="O9" s="381"/>
      <c r="P9" s="133">
        <v>45</v>
      </c>
      <c r="Q9" s="27">
        <v>45</v>
      </c>
      <c r="R9" s="133">
        <v>0</v>
      </c>
      <c r="S9" s="133" t="e">
        <v>#NUM!</v>
      </c>
      <c r="T9" s="133">
        <v>1</v>
      </c>
      <c r="U9" s="382"/>
      <c r="V9" s="26"/>
      <c r="W9" s="26">
        <v>7</v>
      </c>
      <c r="X9" s="134">
        <v>15</v>
      </c>
      <c r="Y9" s="19" t="s">
        <v>323</v>
      </c>
      <c r="Z9" s="19" t="s">
        <v>308</v>
      </c>
      <c r="AA9" s="131">
        <v>90031</v>
      </c>
      <c r="AB9" s="132" t="s">
        <v>18</v>
      </c>
      <c r="AC9" s="132" t="s">
        <v>44</v>
      </c>
      <c r="AD9" s="381">
        <v>51</v>
      </c>
      <c r="AE9" s="381"/>
      <c r="AF9" s="381"/>
      <c r="AG9" s="381"/>
      <c r="AH9" s="381"/>
      <c r="AI9" s="381"/>
      <c r="AJ9" s="381"/>
      <c r="AK9" s="381"/>
      <c r="AL9" s="133">
        <v>51</v>
      </c>
      <c r="AM9" s="27">
        <v>51</v>
      </c>
      <c r="AN9" s="133">
        <v>0</v>
      </c>
      <c r="AO9" s="133" t="e">
        <v>#NUM!</v>
      </c>
      <c r="AP9" s="133">
        <v>1</v>
      </c>
      <c r="AQ9" s="382"/>
    </row>
    <row r="10" spans="1:43" ht="15" customHeight="1">
      <c r="A10" s="26">
        <v>8</v>
      </c>
      <c r="B10" s="134">
        <v>18</v>
      </c>
      <c r="C10" s="19" t="s">
        <v>326</v>
      </c>
      <c r="D10" s="19" t="s">
        <v>308</v>
      </c>
      <c r="E10" s="131">
        <v>90034</v>
      </c>
      <c r="F10" s="132" t="s">
        <v>18</v>
      </c>
      <c r="G10" s="132" t="s">
        <v>41</v>
      </c>
      <c r="H10" s="381">
        <v>46</v>
      </c>
      <c r="I10" s="381"/>
      <c r="J10" s="381"/>
      <c r="K10" s="381"/>
      <c r="L10" s="381"/>
      <c r="M10" s="381"/>
      <c r="N10" s="381"/>
      <c r="O10" s="381"/>
      <c r="P10" s="133">
        <v>46</v>
      </c>
      <c r="Q10" s="27">
        <v>46</v>
      </c>
      <c r="R10" s="133">
        <v>0</v>
      </c>
      <c r="S10" s="133" t="e">
        <v>#NUM!</v>
      </c>
      <c r="T10" s="133">
        <v>1</v>
      </c>
      <c r="U10" s="382"/>
      <c r="V10" s="26"/>
      <c r="W10" s="26">
        <v>8</v>
      </c>
      <c r="X10" s="134">
        <v>21</v>
      </c>
      <c r="Y10" s="19" t="s">
        <v>329</v>
      </c>
      <c r="Z10" s="19" t="s">
        <v>308</v>
      </c>
      <c r="AA10" s="131">
        <v>90037</v>
      </c>
      <c r="AB10" s="132" t="s">
        <v>18</v>
      </c>
      <c r="AC10" s="132" t="s">
        <v>44</v>
      </c>
      <c r="AD10" s="381">
        <v>52</v>
      </c>
      <c r="AE10" s="381"/>
      <c r="AF10" s="381"/>
      <c r="AG10" s="381"/>
      <c r="AH10" s="381"/>
      <c r="AI10" s="381"/>
      <c r="AJ10" s="381"/>
      <c r="AK10" s="381"/>
      <c r="AL10" s="133">
        <v>52</v>
      </c>
      <c r="AM10" s="27">
        <v>52</v>
      </c>
      <c r="AN10" s="133">
        <v>0</v>
      </c>
      <c r="AO10" s="133" t="e">
        <v>#NUM!</v>
      </c>
      <c r="AP10" s="133">
        <v>1</v>
      </c>
      <c r="AQ10" s="382"/>
    </row>
    <row r="11" spans="1:43" ht="15" customHeight="1">
      <c r="A11" s="26">
        <v>9</v>
      </c>
      <c r="B11" s="134">
        <v>19</v>
      </c>
      <c r="C11" s="19" t="s">
        <v>327</v>
      </c>
      <c r="D11" s="19" t="s">
        <v>308</v>
      </c>
      <c r="E11" s="131">
        <v>90035</v>
      </c>
      <c r="F11" s="132" t="s">
        <v>18</v>
      </c>
      <c r="G11" s="132" t="s">
        <v>41</v>
      </c>
      <c r="H11" s="381">
        <v>47</v>
      </c>
      <c r="I11" s="381"/>
      <c r="J11" s="381"/>
      <c r="K11" s="381"/>
      <c r="L11" s="381"/>
      <c r="M11" s="381"/>
      <c r="N11" s="381"/>
      <c r="O11" s="381"/>
      <c r="P11" s="133">
        <v>47</v>
      </c>
      <c r="Q11" s="27">
        <v>47</v>
      </c>
      <c r="R11" s="133">
        <v>0</v>
      </c>
      <c r="S11" s="133" t="e">
        <v>#NUM!</v>
      </c>
      <c r="T11" s="133">
        <v>1</v>
      </c>
      <c r="U11" s="382"/>
      <c r="V11" s="26"/>
      <c r="W11" s="26">
        <v>9</v>
      </c>
      <c r="X11" s="134">
        <v>22</v>
      </c>
      <c r="Y11" s="19" t="s">
        <v>330</v>
      </c>
      <c r="Z11" s="19" t="s">
        <v>308</v>
      </c>
      <c r="AA11" s="131">
        <v>90038</v>
      </c>
      <c r="AB11" s="132" t="s">
        <v>18</v>
      </c>
      <c r="AC11" s="132" t="s">
        <v>44</v>
      </c>
      <c r="AD11" s="381">
        <v>53</v>
      </c>
      <c r="AE11" s="381"/>
      <c r="AF11" s="381"/>
      <c r="AG11" s="381"/>
      <c r="AH11" s="381"/>
      <c r="AI11" s="381"/>
      <c r="AJ11" s="381"/>
      <c r="AK11" s="381"/>
      <c r="AL11" s="133">
        <v>53</v>
      </c>
      <c r="AM11" s="27">
        <v>53</v>
      </c>
      <c r="AN11" s="133">
        <v>0</v>
      </c>
      <c r="AO11" s="133" t="e">
        <v>#NUM!</v>
      </c>
      <c r="AP11" s="133">
        <v>1</v>
      </c>
      <c r="AQ11" s="382"/>
    </row>
    <row r="12" spans="1:43" ht="15" customHeight="1">
      <c r="A12" s="26">
        <v>10</v>
      </c>
      <c r="B12" s="134">
        <v>29</v>
      </c>
      <c r="C12" s="19" t="s">
        <v>337</v>
      </c>
      <c r="D12" s="19" t="s">
        <v>308</v>
      </c>
      <c r="E12" s="131">
        <v>90045</v>
      </c>
      <c r="F12" s="132" t="s">
        <v>18</v>
      </c>
      <c r="G12" s="132" t="s">
        <v>41</v>
      </c>
      <c r="H12" s="381">
        <v>47</v>
      </c>
      <c r="I12" s="381"/>
      <c r="J12" s="381"/>
      <c r="K12" s="381"/>
      <c r="L12" s="381"/>
      <c r="M12" s="381"/>
      <c r="N12" s="381"/>
      <c r="O12" s="381"/>
      <c r="P12" s="133">
        <v>47</v>
      </c>
      <c r="Q12" s="27">
        <v>47</v>
      </c>
      <c r="R12" s="133">
        <v>0</v>
      </c>
      <c r="S12" s="133" t="e">
        <v>#NUM!</v>
      </c>
      <c r="T12" s="133">
        <v>1</v>
      </c>
      <c r="U12" s="382"/>
      <c r="V12" s="26"/>
      <c r="W12" s="26">
        <v>10</v>
      </c>
      <c r="X12" s="134">
        <v>20</v>
      </c>
      <c r="Y12" s="19" t="s">
        <v>328</v>
      </c>
      <c r="Z12" s="19" t="s">
        <v>308</v>
      </c>
      <c r="AA12" s="131">
        <v>90036</v>
      </c>
      <c r="AB12" s="132" t="s">
        <v>18</v>
      </c>
      <c r="AC12" s="132" t="s">
        <v>44</v>
      </c>
      <c r="AD12" s="381">
        <v>55</v>
      </c>
      <c r="AE12" s="381"/>
      <c r="AF12" s="381"/>
      <c r="AG12" s="381"/>
      <c r="AH12" s="381"/>
      <c r="AI12" s="381"/>
      <c r="AJ12" s="381"/>
      <c r="AK12" s="381"/>
      <c r="AL12" s="133">
        <v>55</v>
      </c>
      <c r="AM12" s="27">
        <v>55</v>
      </c>
      <c r="AN12" s="133">
        <v>0</v>
      </c>
      <c r="AO12" s="133" t="e">
        <v>#NUM!</v>
      </c>
      <c r="AP12" s="133">
        <v>1</v>
      </c>
      <c r="AQ12" s="382"/>
    </row>
    <row r="13" spans="1:43" ht="15" customHeight="1">
      <c r="A13" s="26">
        <v>11</v>
      </c>
      <c r="B13" s="134">
        <v>11</v>
      </c>
      <c r="C13" s="19" t="s">
        <v>319</v>
      </c>
      <c r="D13" s="19" t="s">
        <v>308</v>
      </c>
      <c r="E13" s="131">
        <v>90027</v>
      </c>
      <c r="F13" s="132" t="s">
        <v>18</v>
      </c>
      <c r="G13" s="132" t="s">
        <v>41</v>
      </c>
      <c r="H13" s="381">
        <v>48</v>
      </c>
      <c r="I13" s="381"/>
      <c r="J13" s="381"/>
      <c r="K13" s="381"/>
      <c r="L13" s="381"/>
      <c r="M13" s="381"/>
      <c r="N13" s="381"/>
      <c r="O13" s="381"/>
      <c r="P13" s="133">
        <v>48</v>
      </c>
      <c r="Q13" s="27">
        <v>48</v>
      </c>
      <c r="R13" s="133">
        <v>0</v>
      </c>
      <c r="S13" s="133" t="e">
        <v>#NUM!</v>
      </c>
      <c r="T13" s="133">
        <v>1</v>
      </c>
      <c r="U13" s="382"/>
      <c r="V13" s="26"/>
      <c r="W13" s="26">
        <v>11</v>
      </c>
      <c r="X13" s="134">
        <v>17</v>
      </c>
      <c r="Y13" s="19" t="s">
        <v>325</v>
      </c>
      <c r="Z13" s="19" t="s">
        <v>308</v>
      </c>
      <c r="AA13" s="131">
        <v>90033</v>
      </c>
      <c r="AB13" s="132" t="s">
        <v>18</v>
      </c>
      <c r="AC13" s="132" t="s">
        <v>44</v>
      </c>
      <c r="AD13" s="381">
        <v>61</v>
      </c>
      <c r="AE13" s="381"/>
      <c r="AF13" s="381"/>
      <c r="AG13" s="381"/>
      <c r="AH13" s="381"/>
      <c r="AI13" s="381"/>
      <c r="AJ13" s="381"/>
      <c r="AK13" s="381"/>
      <c r="AL13" s="133">
        <v>61</v>
      </c>
      <c r="AM13" s="27">
        <v>61</v>
      </c>
      <c r="AN13" s="133">
        <v>0</v>
      </c>
      <c r="AO13" s="133" t="e">
        <v>#NUM!</v>
      </c>
      <c r="AP13" s="133">
        <v>1</v>
      </c>
      <c r="AQ13" s="382"/>
    </row>
    <row r="14" spans="1:37" ht="15" customHeight="1">
      <c r="A14" s="26">
        <v>12</v>
      </c>
      <c r="B14" s="134">
        <v>28</v>
      </c>
      <c r="C14" s="19" t="s">
        <v>336</v>
      </c>
      <c r="D14" s="19" t="s">
        <v>308</v>
      </c>
      <c r="E14" s="131">
        <v>90044</v>
      </c>
      <c r="F14" s="132" t="s">
        <v>18</v>
      </c>
      <c r="G14" s="132" t="s">
        <v>41</v>
      </c>
      <c r="H14" s="381">
        <v>48</v>
      </c>
      <c r="I14" s="381"/>
      <c r="J14" s="381"/>
      <c r="K14" s="381"/>
      <c r="L14" s="381"/>
      <c r="M14" s="381"/>
      <c r="N14" s="381"/>
      <c r="O14" s="381"/>
      <c r="P14" s="133">
        <v>48</v>
      </c>
      <c r="Q14" s="27">
        <v>48</v>
      </c>
      <c r="R14" s="133">
        <v>0</v>
      </c>
      <c r="S14" s="133" t="e">
        <v>#NUM!</v>
      </c>
      <c r="T14" s="133">
        <v>1</v>
      </c>
      <c r="U14" s="382"/>
      <c r="V14" s="371"/>
      <c r="W14" s="371"/>
      <c r="X14" s="368"/>
      <c r="Y14" s="368" t="s">
        <v>345</v>
      </c>
      <c r="Z14" s="291"/>
      <c r="AA14" s="291"/>
      <c r="AB14" s="291"/>
      <c r="AC14" s="291"/>
      <c r="AD14" s="291"/>
      <c r="AE14" s="291"/>
      <c r="AF14" s="16"/>
      <c r="AG14" s="369"/>
      <c r="AH14" s="16"/>
      <c r="AI14" s="16"/>
      <c r="AJ14" s="16"/>
      <c r="AK14" s="370"/>
    </row>
    <row r="15" spans="1:43" ht="15" customHeight="1">
      <c r="A15" s="26">
        <v>13</v>
      </c>
      <c r="B15" s="134">
        <v>27</v>
      </c>
      <c r="C15" s="19" t="s">
        <v>335</v>
      </c>
      <c r="D15" s="19" t="s">
        <v>308</v>
      </c>
      <c r="E15" s="131">
        <v>90043</v>
      </c>
      <c r="F15" s="132" t="s">
        <v>18</v>
      </c>
      <c r="G15" s="132" t="s">
        <v>41</v>
      </c>
      <c r="H15" s="381">
        <v>49</v>
      </c>
      <c r="I15" s="381"/>
      <c r="J15" s="381"/>
      <c r="K15" s="381"/>
      <c r="L15" s="381"/>
      <c r="M15" s="381"/>
      <c r="N15" s="381"/>
      <c r="O15" s="381"/>
      <c r="P15" s="133">
        <v>49</v>
      </c>
      <c r="Q15" s="27">
        <v>49</v>
      </c>
      <c r="R15" s="133">
        <v>0</v>
      </c>
      <c r="S15" s="133" t="e">
        <v>#NUM!</v>
      </c>
      <c r="T15" s="133">
        <v>1</v>
      </c>
      <c r="U15" s="382"/>
      <c r="V15" s="12"/>
      <c r="W15" s="22" t="s">
        <v>52</v>
      </c>
      <c r="X15" s="130" t="s">
        <v>83</v>
      </c>
      <c r="Y15" s="22" t="s">
        <v>53</v>
      </c>
      <c r="Z15" s="22" t="s">
        <v>7</v>
      </c>
      <c r="AA15" s="23" t="s">
        <v>8</v>
      </c>
      <c r="AB15" s="22" t="s">
        <v>9</v>
      </c>
      <c r="AC15" s="22" t="s">
        <v>54</v>
      </c>
      <c r="AD15" s="22" t="s">
        <v>90</v>
      </c>
      <c r="AE15" s="22" t="s">
        <v>91</v>
      </c>
      <c r="AF15" s="22" t="s">
        <v>92</v>
      </c>
      <c r="AG15" s="22" t="s">
        <v>84</v>
      </c>
      <c r="AH15" s="22" t="s">
        <v>85</v>
      </c>
      <c r="AI15" s="22" t="s">
        <v>86</v>
      </c>
      <c r="AJ15" s="22" t="s">
        <v>87</v>
      </c>
      <c r="AK15" s="22" t="s">
        <v>88</v>
      </c>
      <c r="AL15" s="22" t="s">
        <v>55</v>
      </c>
      <c r="AM15" s="24" t="s">
        <v>56</v>
      </c>
      <c r="AN15" s="22" t="s">
        <v>3</v>
      </c>
      <c r="AO15" s="22" t="s">
        <v>4</v>
      </c>
      <c r="AP15" s="129" t="s">
        <v>51</v>
      </c>
      <c r="AQ15" s="22" t="s">
        <v>89</v>
      </c>
    </row>
    <row r="16" spans="1:42" ht="15" customHeight="1">
      <c r="A16" s="26">
        <v>14</v>
      </c>
      <c r="B16" s="134">
        <v>9</v>
      </c>
      <c r="C16" s="19" t="s">
        <v>317</v>
      </c>
      <c r="D16" s="19" t="s">
        <v>308</v>
      </c>
      <c r="E16" s="131">
        <v>90025</v>
      </c>
      <c r="F16" s="132" t="s">
        <v>18</v>
      </c>
      <c r="G16" s="132" t="s">
        <v>41</v>
      </c>
      <c r="H16" s="381">
        <v>50</v>
      </c>
      <c r="I16" s="381"/>
      <c r="J16" s="381"/>
      <c r="K16" s="381"/>
      <c r="L16" s="381"/>
      <c r="M16" s="381"/>
      <c r="N16" s="381"/>
      <c r="O16" s="381"/>
      <c r="P16" s="133">
        <v>50</v>
      </c>
      <c r="Q16" s="27">
        <v>50</v>
      </c>
      <c r="R16" s="133">
        <v>0</v>
      </c>
      <c r="S16" s="133" t="e">
        <v>#NUM!</v>
      </c>
      <c r="T16" s="133">
        <v>1</v>
      </c>
      <c r="U16" s="382"/>
      <c r="V16" s="26"/>
      <c r="W16" s="134"/>
      <c r="X16" s="19"/>
      <c r="Y16" s="371" t="s">
        <v>346</v>
      </c>
      <c r="Z16" s="387"/>
      <c r="AA16" s="132"/>
      <c r="AB16" s="132"/>
      <c r="AC16" s="388"/>
      <c r="AD16" s="388"/>
      <c r="AE16" s="388"/>
      <c r="AF16" s="388"/>
      <c r="AG16" s="388"/>
      <c r="AH16" s="388"/>
      <c r="AI16" s="388"/>
      <c r="AJ16" s="388"/>
      <c r="AK16" s="16"/>
      <c r="AL16" s="369"/>
      <c r="AM16" s="16"/>
      <c r="AN16" s="16"/>
      <c r="AO16" s="16"/>
      <c r="AP16" s="389"/>
    </row>
    <row r="17" spans="1:43" ht="15" customHeight="1">
      <c r="A17" s="26">
        <v>15</v>
      </c>
      <c r="B17" s="134">
        <v>16</v>
      </c>
      <c r="C17" s="19" t="s">
        <v>324</v>
      </c>
      <c r="D17" s="19" t="s">
        <v>308</v>
      </c>
      <c r="E17" s="131">
        <v>90032</v>
      </c>
      <c r="F17" s="132" t="s">
        <v>18</v>
      </c>
      <c r="G17" s="132" t="s">
        <v>41</v>
      </c>
      <c r="H17" s="381">
        <v>50</v>
      </c>
      <c r="I17" s="381"/>
      <c r="J17" s="381"/>
      <c r="K17" s="381"/>
      <c r="L17" s="381"/>
      <c r="M17" s="381"/>
      <c r="N17" s="381"/>
      <c r="O17" s="381"/>
      <c r="P17" s="133">
        <v>50</v>
      </c>
      <c r="Q17" s="27">
        <v>50</v>
      </c>
      <c r="R17" s="133">
        <v>0</v>
      </c>
      <c r="S17" s="133" t="e">
        <v>#NUM!</v>
      </c>
      <c r="T17" s="133">
        <v>1</v>
      </c>
      <c r="U17" s="382"/>
      <c r="V17" s="26"/>
      <c r="W17" s="22" t="s">
        <v>52</v>
      </c>
      <c r="X17" s="130" t="s">
        <v>83</v>
      </c>
      <c r="Y17" s="22" t="s">
        <v>53</v>
      </c>
      <c r="Z17" s="22" t="s">
        <v>7</v>
      </c>
      <c r="AA17" s="23" t="s">
        <v>8</v>
      </c>
      <c r="AB17" s="22" t="s">
        <v>9</v>
      </c>
      <c r="AC17" s="22" t="s">
        <v>54</v>
      </c>
      <c r="AD17" s="22" t="s">
        <v>90</v>
      </c>
      <c r="AE17" s="22" t="s">
        <v>91</v>
      </c>
      <c r="AF17" s="22" t="s">
        <v>92</v>
      </c>
      <c r="AG17" s="22" t="s">
        <v>84</v>
      </c>
      <c r="AH17" s="22" t="s">
        <v>85</v>
      </c>
      <c r="AI17" s="22" t="s">
        <v>86</v>
      </c>
      <c r="AJ17" s="22" t="s">
        <v>87</v>
      </c>
      <c r="AK17" s="22" t="s">
        <v>88</v>
      </c>
      <c r="AL17" s="22" t="s">
        <v>55</v>
      </c>
      <c r="AM17" s="24" t="s">
        <v>56</v>
      </c>
      <c r="AN17" s="22" t="s">
        <v>3</v>
      </c>
      <c r="AO17" s="22" t="s">
        <v>4</v>
      </c>
      <c r="AP17" s="129" t="s">
        <v>51</v>
      </c>
      <c r="AQ17" s="22" t="s">
        <v>89</v>
      </c>
    </row>
    <row r="18" spans="1:42" ht="15" customHeight="1">
      <c r="A18" s="26">
        <v>16</v>
      </c>
      <c r="B18" s="134">
        <v>25</v>
      </c>
      <c r="C18" s="19" t="s">
        <v>333</v>
      </c>
      <c r="D18" s="19" t="s">
        <v>308</v>
      </c>
      <c r="E18" s="131">
        <v>90041</v>
      </c>
      <c r="F18" s="132" t="s">
        <v>18</v>
      </c>
      <c r="G18" s="132" t="s">
        <v>41</v>
      </c>
      <c r="H18" s="381">
        <v>53</v>
      </c>
      <c r="I18" s="381"/>
      <c r="J18" s="381"/>
      <c r="K18" s="381"/>
      <c r="L18" s="381"/>
      <c r="M18" s="381"/>
      <c r="N18" s="381"/>
      <c r="O18" s="381"/>
      <c r="P18" s="133">
        <v>53</v>
      </c>
      <c r="Q18" s="27">
        <v>53</v>
      </c>
      <c r="R18" s="133">
        <v>0</v>
      </c>
      <c r="S18" s="133" t="e">
        <v>#NUM!</v>
      </c>
      <c r="T18" s="133">
        <v>1</v>
      </c>
      <c r="U18" s="382"/>
      <c r="V18" s="26"/>
      <c r="W18" s="134"/>
      <c r="X18" s="19"/>
      <c r="Y18" s="371" t="s">
        <v>347</v>
      </c>
      <c r="Z18" s="387"/>
      <c r="AA18" s="132"/>
      <c r="AB18" s="132"/>
      <c r="AC18" s="388"/>
      <c r="AD18" s="388"/>
      <c r="AE18" s="388"/>
      <c r="AF18" s="388"/>
      <c r="AG18" s="388"/>
      <c r="AH18" s="388"/>
      <c r="AI18" s="388"/>
      <c r="AJ18" s="388"/>
      <c r="AK18" s="16"/>
      <c r="AL18" s="369"/>
      <c r="AM18" s="16"/>
      <c r="AN18" s="16"/>
      <c r="AO18" s="16"/>
      <c r="AP18" s="389"/>
    </row>
    <row r="19" spans="1:43" ht="15" customHeight="1">
      <c r="A19" s="26">
        <v>17</v>
      </c>
      <c r="B19" s="134">
        <v>13</v>
      </c>
      <c r="C19" s="19" t="s">
        <v>321</v>
      </c>
      <c r="D19" s="19" t="s">
        <v>308</v>
      </c>
      <c r="E19" s="131">
        <v>90029</v>
      </c>
      <c r="F19" s="132" t="s">
        <v>18</v>
      </c>
      <c r="G19" s="132" t="s">
        <v>41</v>
      </c>
      <c r="H19" s="381">
        <v>54</v>
      </c>
      <c r="I19" s="381"/>
      <c r="J19" s="381"/>
      <c r="K19" s="381"/>
      <c r="L19" s="381"/>
      <c r="M19" s="381"/>
      <c r="N19" s="381"/>
      <c r="O19" s="381"/>
      <c r="P19" s="133">
        <v>54</v>
      </c>
      <c r="Q19" s="27">
        <v>54</v>
      </c>
      <c r="R19" s="133">
        <v>0</v>
      </c>
      <c r="S19" s="133" t="e">
        <v>#NUM!</v>
      </c>
      <c r="T19" s="133">
        <v>1</v>
      </c>
      <c r="U19" s="382"/>
      <c r="V19" s="26"/>
      <c r="W19" s="22" t="s">
        <v>52</v>
      </c>
      <c r="X19" s="130" t="s">
        <v>83</v>
      </c>
      <c r="Y19" s="22" t="s">
        <v>53</v>
      </c>
      <c r="Z19" s="22" t="s">
        <v>7</v>
      </c>
      <c r="AA19" s="23" t="s">
        <v>8</v>
      </c>
      <c r="AB19" s="22" t="s">
        <v>9</v>
      </c>
      <c r="AC19" s="22" t="s">
        <v>54</v>
      </c>
      <c r="AD19" s="22" t="s">
        <v>90</v>
      </c>
      <c r="AE19" s="22" t="s">
        <v>91</v>
      </c>
      <c r="AF19" s="22" t="s">
        <v>92</v>
      </c>
      <c r="AG19" s="22" t="s">
        <v>84</v>
      </c>
      <c r="AH19" s="22" t="s">
        <v>85</v>
      </c>
      <c r="AI19" s="22" t="s">
        <v>86</v>
      </c>
      <c r="AJ19" s="22" t="s">
        <v>87</v>
      </c>
      <c r="AK19" s="22" t="s">
        <v>88</v>
      </c>
      <c r="AL19" s="22" t="s">
        <v>55</v>
      </c>
      <c r="AM19" s="24" t="s">
        <v>56</v>
      </c>
      <c r="AN19" s="22" t="s">
        <v>3</v>
      </c>
      <c r="AO19" s="22" t="s">
        <v>4</v>
      </c>
      <c r="AP19" s="129" t="s">
        <v>51</v>
      </c>
      <c r="AQ19" s="22" t="s">
        <v>89</v>
      </c>
    </row>
    <row r="20" spans="1:43" ht="15" customHeight="1">
      <c r="A20" s="26">
        <v>18</v>
      </c>
      <c r="B20" s="134">
        <v>14</v>
      </c>
      <c r="C20" s="19" t="s">
        <v>322</v>
      </c>
      <c r="D20" s="19" t="s">
        <v>308</v>
      </c>
      <c r="E20" s="131">
        <v>90030</v>
      </c>
      <c r="F20" s="132" t="s">
        <v>18</v>
      </c>
      <c r="G20" s="132" t="s">
        <v>41</v>
      </c>
      <c r="H20" s="381">
        <v>58</v>
      </c>
      <c r="I20" s="381"/>
      <c r="J20" s="381"/>
      <c r="K20" s="381"/>
      <c r="L20" s="381"/>
      <c r="M20" s="381"/>
      <c r="N20" s="381"/>
      <c r="O20" s="381"/>
      <c r="P20" s="133">
        <v>58</v>
      </c>
      <c r="Q20" s="27">
        <v>58</v>
      </c>
      <c r="R20" s="133">
        <v>0</v>
      </c>
      <c r="S20" s="133" t="e">
        <v>#NUM!</v>
      </c>
      <c r="T20" s="133">
        <v>1</v>
      </c>
      <c r="U20" s="382"/>
      <c r="V20" s="26"/>
      <c r="W20" s="26">
        <v>1</v>
      </c>
      <c r="X20" s="134">
        <v>12</v>
      </c>
      <c r="Y20" s="19" t="s">
        <v>320</v>
      </c>
      <c r="Z20" s="19" t="s">
        <v>308</v>
      </c>
      <c r="AA20" s="131">
        <v>90028</v>
      </c>
      <c r="AB20" s="132" t="s">
        <v>18</v>
      </c>
      <c r="AC20" s="132" t="s">
        <v>44</v>
      </c>
      <c r="AD20" s="381">
        <v>39</v>
      </c>
      <c r="AE20" s="381"/>
      <c r="AF20" s="381"/>
      <c r="AG20" s="381"/>
      <c r="AH20" s="381"/>
      <c r="AI20" s="381"/>
      <c r="AJ20" s="381"/>
      <c r="AK20" s="381"/>
      <c r="AL20" s="133">
        <v>39</v>
      </c>
      <c r="AM20" s="27">
        <v>39</v>
      </c>
      <c r="AN20" s="133">
        <v>0</v>
      </c>
      <c r="AO20" s="133" t="e">
        <v>#NUM!</v>
      </c>
      <c r="AP20" s="133">
        <v>1</v>
      </c>
      <c r="AQ20" s="382"/>
    </row>
    <row r="21" spans="3:43" ht="15" customHeight="1">
      <c r="C21" s="368" t="s">
        <v>339</v>
      </c>
      <c r="L21" s="12"/>
      <c r="V21" s="26"/>
      <c r="W21" s="26">
        <v>2</v>
      </c>
      <c r="X21" s="134">
        <v>2</v>
      </c>
      <c r="Y21" s="19" t="s">
        <v>310</v>
      </c>
      <c r="Z21" s="19" t="s">
        <v>308</v>
      </c>
      <c r="AA21" s="131">
        <v>90018</v>
      </c>
      <c r="AB21" s="132" t="s">
        <v>18</v>
      </c>
      <c r="AC21" s="132" t="s">
        <v>44</v>
      </c>
      <c r="AD21" s="381">
        <v>40</v>
      </c>
      <c r="AE21" s="381"/>
      <c r="AF21" s="381"/>
      <c r="AG21" s="381"/>
      <c r="AH21" s="381"/>
      <c r="AI21" s="381"/>
      <c r="AJ21" s="381"/>
      <c r="AK21" s="381"/>
      <c r="AL21" s="133">
        <v>40</v>
      </c>
      <c r="AM21" s="27">
        <v>40</v>
      </c>
      <c r="AN21" s="133">
        <v>0</v>
      </c>
      <c r="AO21" s="133" t="e">
        <v>#NUM!</v>
      </c>
      <c r="AP21" s="133">
        <v>1</v>
      </c>
      <c r="AQ21" s="382"/>
    </row>
    <row r="22" spans="1:43" ht="15" customHeight="1">
      <c r="A22" s="22" t="s">
        <v>52</v>
      </c>
      <c r="B22" s="130" t="s">
        <v>83</v>
      </c>
      <c r="C22" s="22" t="s">
        <v>53</v>
      </c>
      <c r="D22" s="22" t="s">
        <v>7</v>
      </c>
      <c r="E22" s="23" t="s">
        <v>8</v>
      </c>
      <c r="F22" s="22" t="s">
        <v>9</v>
      </c>
      <c r="G22" s="22" t="s">
        <v>54</v>
      </c>
      <c r="H22" s="22" t="s">
        <v>90</v>
      </c>
      <c r="I22" s="22" t="s">
        <v>91</v>
      </c>
      <c r="J22" s="22" t="s">
        <v>92</v>
      </c>
      <c r="K22" s="22" t="s">
        <v>84</v>
      </c>
      <c r="L22" s="22" t="s">
        <v>85</v>
      </c>
      <c r="M22" s="22" t="s">
        <v>86</v>
      </c>
      <c r="N22" s="22" t="s">
        <v>87</v>
      </c>
      <c r="O22" s="22" t="s">
        <v>88</v>
      </c>
      <c r="P22" s="22" t="s">
        <v>55</v>
      </c>
      <c r="Q22" s="24" t="s">
        <v>56</v>
      </c>
      <c r="R22" s="22" t="s">
        <v>3</v>
      </c>
      <c r="S22" s="22" t="s">
        <v>4</v>
      </c>
      <c r="T22" s="129" t="s">
        <v>51</v>
      </c>
      <c r="U22" s="22" t="s">
        <v>89</v>
      </c>
      <c r="V22" s="26"/>
      <c r="W22" s="26">
        <v>3</v>
      </c>
      <c r="X22" s="134">
        <v>1</v>
      </c>
      <c r="Y22" s="19" t="s">
        <v>309</v>
      </c>
      <c r="Z22" s="19" t="s">
        <v>308</v>
      </c>
      <c r="AA22" s="131">
        <v>90017</v>
      </c>
      <c r="AB22" s="132" t="s">
        <v>18</v>
      </c>
      <c r="AC22" s="132" t="s">
        <v>44</v>
      </c>
      <c r="AD22" s="381">
        <v>41</v>
      </c>
      <c r="AE22" s="381"/>
      <c r="AF22" s="381"/>
      <c r="AG22" s="381"/>
      <c r="AH22" s="381"/>
      <c r="AI22" s="381"/>
      <c r="AJ22" s="381"/>
      <c r="AK22" s="381"/>
      <c r="AL22" s="133">
        <v>41</v>
      </c>
      <c r="AM22" s="27">
        <v>41</v>
      </c>
      <c r="AN22" s="133">
        <v>0</v>
      </c>
      <c r="AO22" s="133" t="e">
        <v>#NUM!</v>
      </c>
      <c r="AP22" s="133">
        <v>1</v>
      </c>
      <c r="AQ22" s="382"/>
    </row>
    <row r="23" spans="1:43" ht="15" customHeight="1">
      <c r="A23" s="26"/>
      <c r="B23" s="134"/>
      <c r="C23" s="371" t="s">
        <v>340</v>
      </c>
      <c r="D23" s="19"/>
      <c r="E23" s="387"/>
      <c r="F23" s="132"/>
      <c r="G23" s="132"/>
      <c r="H23" s="388"/>
      <c r="I23" s="388"/>
      <c r="J23" s="388"/>
      <c r="K23" s="388"/>
      <c r="L23" s="388"/>
      <c r="M23" s="388"/>
      <c r="N23" s="388"/>
      <c r="O23" s="388"/>
      <c r="P23" s="16"/>
      <c r="Q23" s="369"/>
      <c r="R23" s="16"/>
      <c r="S23" s="16"/>
      <c r="T23" s="16"/>
      <c r="U23" s="389"/>
      <c r="V23" s="26"/>
      <c r="W23" s="26">
        <v>4</v>
      </c>
      <c r="X23" s="134">
        <v>24</v>
      </c>
      <c r="Y23" s="19" t="s">
        <v>332</v>
      </c>
      <c r="Z23" s="19" t="s">
        <v>308</v>
      </c>
      <c r="AA23" s="131">
        <v>90040</v>
      </c>
      <c r="AB23" s="132" t="s">
        <v>18</v>
      </c>
      <c r="AC23" s="132" t="s">
        <v>44</v>
      </c>
      <c r="AD23" s="381">
        <v>44</v>
      </c>
      <c r="AE23" s="381"/>
      <c r="AF23" s="381"/>
      <c r="AG23" s="381"/>
      <c r="AH23" s="381"/>
      <c r="AI23" s="381"/>
      <c r="AJ23" s="381"/>
      <c r="AK23" s="381"/>
      <c r="AL23" s="133">
        <v>44</v>
      </c>
      <c r="AM23" s="27">
        <v>44</v>
      </c>
      <c r="AN23" s="133">
        <v>0</v>
      </c>
      <c r="AO23" s="133" t="e">
        <v>#NUM!</v>
      </c>
      <c r="AP23" s="133">
        <v>1</v>
      </c>
      <c r="AQ23" s="382"/>
    </row>
    <row r="24" spans="1:43" ht="15" customHeight="1">
      <c r="A24" s="22" t="s">
        <v>52</v>
      </c>
      <c r="B24" s="130" t="s">
        <v>83</v>
      </c>
      <c r="C24" s="22" t="s">
        <v>53</v>
      </c>
      <c r="D24" s="22" t="s">
        <v>7</v>
      </c>
      <c r="E24" s="23" t="s">
        <v>8</v>
      </c>
      <c r="F24" s="22" t="s">
        <v>9</v>
      </c>
      <c r="G24" s="22" t="s">
        <v>54</v>
      </c>
      <c r="H24" s="22" t="s">
        <v>90</v>
      </c>
      <c r="I24" s="22" t="s">
        <v>91</v>
      </c>
      <c r="J24" s="22" t="s">
        <v>92</v>
      </c>
      <c r="K24" s="22" t="s">
        <v>84</v>
      </c>
      <c r="L24" s="22" t="s">
        <v>85</v>
      </c>
      <c r="M24" s="22" t="s">
        <v>86</v>
      </c>
      <c r="N24" s="22" t="s">
        <v>87</v>
      </c>
      <c r="O24" s="22" t="s">
        <v>88</v>
      </c>
      <c r="P24" s="22" t="s">
        <v>55</v>
      </c>
      <c r="Q24" s="24" t="s">
        <v>56</v>
      </c>
      <c r="R24" s="22" t="s">
        <v>3</v>
      </c>
      <c r="S24" s="22" t="s">
        <v>4</v>
      </c>
      <c r="T24" s="129" t="s">
        <v>51</v>
      </c>
      <c r="U24" s="22" t="s">
        <v>89</v>
      </c>
      <c r="V24" s="26"/>
      <c r="W24" s="26">
        <v>5</v>
      </c>
      <c r="X24" s="134">
        <v>7</v>
      </c>
      <c r="Y24" s="19" t="s">
        <v>315</v>
      </c>
      <c r="Z24" s="19" t="s">
        <v>308</v>
      </c>
      <c r="AA24" s="131">
        <v>90023</v>
      </c>
      <c r="AB24" s="132" t="s">
        <v>18</v>
      </c>
      <c r="AC24" s="132" t="s">
        <v>44</v>
      </c>
      <c r="AD24" s="381">
        <v>46</v>
      </c>
      <c r="AE24" s="381"/>
      <c r="AF24" s="381"/>
      <c r="AG24" s="381"/>
      <c r="AH24" s="381"/>
      <c r="AI24" s="381"/>
      <c r="AJ24" s="381"/>
      <c r="AK24" s="381"/>
      <c r="AL24" s="133">
        <v>46</v>
      </c>
      <c r="AM24" s="27">
        <v>46</v>
      </c>
      <c r="AN24" s="133">
        <v>0</v>
      </c>
      <c r="AO24" s="133" t="e">
        <v>#NUM!</v>
      </c>
      <c r="AP24" s="133">
        <v>1</v>
      </c>
      <c r="AQ24" s="382"/>
    </row>
    <row r="25" spans="1:43" ht="15" customHeight="1">
      <c r="A25" s="26"/>
      <c r="B25" s="134"/>
      <c r="C25" s="371" t="s">
        <v>341</v>
      </c>
      <c r="D25" s="19"/>
      <c r="E25" s="387"/>
      <c r="F25" s="132"/>
      <c r="G25" s="132"/>
      <c r="H25" s="388"/>
      <c r="I25" s="388"/>
      <c r="J25" s="388"/>
      <c r="K25" s="388"/>
      <c r="L25" s="388"/>
      <c r="M25" s="388"/>
      <c r="N25" s="388"/>
      <c r="O25" s="388"/>
      <c r="P25" s="16"/>
      <c r="Q25" s="369"/>
      <c r="R25" s="16"/>
      <c r="S25" s="16"/>
      <c r="T25" s="16"/>
      <c r="U25" s="389"/>
      <c r="V25" s="26"/>
      <c r="W25" s="26">
        <v>6</v>
      </c>
      <c r="X25" s="134">
        <v>10</v>
      </c>
      <c r="Y25" s="19" t="s">
        <v>318</v>
      </c>
      <c r="Z25" s="19" t="s">
        <v>308</v>
      </c>
      <c r="AA25" s="131">
        <v>90026</v>
      </c>
      <c r="AB25" s="132" t="s">
        <v>18</v>
      </c>
      <c r="AC25" s="132" t="s">
        <v>44</v>
      </c>
      <c r="AD25" s="381">
        <v>49</v>
      </c>
      <c r="AE25" s="381"/>
      <c r="AF25" s="381"/>
      <c r="AG25" s="381"/>
      <c r="AH25" s="381"/>
      <c r="AI25" s="381"/>
      <c r="AJ25" s="381"/>
      <c r="AK25" s="381"/>
      <c r="AL25" s="133">
        <v>49</v>
      </c>
      <c r="AM25" s="27">
        <v>49</v>
      </c>
      <c r="AN25" s="133">
        <v>0</v>
      </c>
      <c r="AO25" s="133" t="e">
        <v>#NUM!</v>
      </c>
      <c r="AP25" s="133">
        <v>1</v>
      </c>
      <c r="AQ25" s="382"/>
    </row>
    <row r="26" spans="1:43" ht="15" customHeight="1">
      <c r="A26" s="22" t="s">
        <v>52</v>
      </c>
      <c r="B26" s="130" t="s">
        <v>83</v>
      </c>
      <c r="C26" s="22" t="s">
        <v>53</v>
      </c>
      <c r="D26" s="22" t="s">
        <v>7</v>
      </c>
      <c r="E26" s="23" t="s">
        <v>8</v>
      </c>
      <c r="F26" s="22" t="s">
        <v>9</v>
      </c>
      <c r="G26" s="22" t="s">
        <v>54</v>
      </c>
      <c r="H26" s="22" t="s">
        <v>90</v>
      </c>
      <c r="I26" s="22" t="s">
        <v>91</v>
      </c>
      <c r="J26" s="22" t="s">
        <v>92</v>
      </c>
      <c r="K26" s="22" t="s">
        <v>84</v>
      </c>
      <c r="L26" s="22" t="s">
        <v>85</v>
      </c>
      <c r="M26" s="22" t="s">
        <v>86</v>
      </c>
      <c r="N26" s="22" t="s">
        <v>87</v>
      </c>
      <c r="O26" s="22" t="s">
        <v>88</v>
      </c>
      <c r="P26" s="22" t="s">
        <v>55</v>
      </c>
      <c r="Q26" s="24" t="s">
        <v>56</v>
      </c>
      <c r="R26" s="22" t="s">
        <v>3</v>
      </c>
      <c r="S26" s="22" t="s">
        <v>4</v>
      </c>
      <c r="T26" s="129" t="s">
        <v>51</v>
      </c>
      <c r="U26" s="22" t="s">
        <v>89</v>
      </c>
      <c r="V26" s="26"/>
      <c r="W26" s="26">
        <v>7</v>
      </c>
      <c r="X26" s="134">
        <v>15</v>
      </c>
      <c r="Y26" s="19" t="s">
        <v>323</v>
      </c>
      <c r="Z26" s="19" t="s">
        <v>308</v>
      </c>
      <c r="AA26" s="131">
        <v>90031</v>
      </c>
      <c r="AB26" s="132" t="s">
        <v>18</v>
      </c>
      <c r="AC26" s="132" t="s">
        <v>44</v>
      </c>
      <c r="AD26" s="381">
        <v>51</v>
      </c>
      <c r="AE26" s="381"/>
      <c r="AF26" s="381"/>
      <c r="AG26" s="381"/>
      <c r="AH26" s="381"/>
      <c r="AI26" s="381"/>
      <c r="AJ26" s="381"/>
      <c r="AK26" s="381"/>
      <c r="AL26" s="133">
        <v>51</v>
      </c>
      <c r="AM26" s="27">
        <v>51</v>
      </c>
      <c r="AN26" s="133">
        <v>0</v>
      </c>
      <c r="AO26" s="133" t="e">
        <v>#NUM!</v>
      </c>
      <c r="AP26" s="133">
        <v>1</v>
      </c>
      <c r="AQ26" s="382"/>
    </row>
    <row r="27" spans="1:43" ht="15" customHeight="1">
      <c r="A27" s="26"/>
      <c r="B27" s="134"/>
      <c r="C27" s="371" t="s">
        <v>342</v>
      </c>
      <c r="D27" s="19"/>
      <c r="E27" s="387"/>
      <c r="F27" s="132"/>
      <c r="G27" s="132"/>
      <c r="H27" s="388"/>
      <c r="I27" s="388"/>
      <c r="J27" s="388"/>
      <c r="K27" s="388"/>
      <c r="L27" s="388"/>
      <c r="M27" s="388"/>
      <c r="N27" s="388"/>
      <c r="O27" s="388"/>
      <c r="P27" s="16"/>
      <c r="Q27" s="369"/>
      <c r="R27" s="16"/>
      <c r="S27" s="16"/>
      <c r="T27" s="16"/>
      <c r="U27" s="389"/>
      <c r="V27" s="368"/>
      <c r="W27" s="26">
        <v>8</v>
      </c>
      <c r="X27" s="134">
        <v>21</v>
      </c>
      <c r="Y27" s="19" t="s">
        <v>329</v>
      </c>
      <c r="Z27" s="19" t="s">
        <v>308</v>
      </c>
      <c r="AA27" s="131">
        <v>90037</v>
      </c>
      <c r="AB27" s="132" t="s">
        <v>18</v>
      </c>
      <c r="AC27" s="132" t="s">
        <v>44</v>
      </c>
      <c r="AD27" s="381">
        <v>52</v>
      </c>
      <c r="AE27" s="381"/>
      <c r="AF27" s="381"/>
      <c r="AG27" s="381"/>
      <c r="AH27" s="381"/>
      <c r="AI27" s="381"/>
      <c r="AJ27" s="381"/>
      <c r="AK27" s="381"/>
      <c r="AL27" s="133">
        <v>52</v>
      </c>
      <c r="AM27" s="27">
        <v>52</v>
      </c>
      <c r="AN27" s="133">
        <v>0</v>
      </c>
      <c r="AO27" s="133" t="e">
        <v>#NUM!</v>
      </c>
      <c r="AP27" s="133">
        <v>1</v>
      </c>
      <c r="AQ27" s="382"/>
    </row>
    <row r="28" spans="1:43" ht="15" customHeight="1">
      <c r="A28" s="22" t="s">
        <v>52</v>
      </c>
      <c r="B28" s="130" t="s">
        <v>83</v>
      </c>
      <c r="C28" s="22" t="s">
        <v>53</v>
      </c>
      <c r="D28" s="22" t="s">
        <v>7</v>
      </c>
      <c r="E28" s="23" t="s">
        <v>8</v>
      </c>
      <c r="F28" s="22" t="s">
        <v>9</v>
      </c>
      <c r="G28" s="22" t="s">
        <v>54</v>
      </c>
      <c r="H28" s="22" t="s">
        <v>90</v>
      </c>
      <c r="I28" s="22" t="s">
        <v>91</v>
      </c>
      <c r="J28" s="22" t="s">
        <v>92</v>
      </c>
      <c r="K28" s="22" t="s">
        <v>84</v>
      </c>
      <c r="L28" s="22" t="s">
        <v>85</v>
      </c>
      <c r="M28" s="22" t="s">
        <v>86</v>
      </c>
      <c r="N28" s="22" t="s">
        <v>87</v>
      </c>
      <c r="O28" s="22" t="s">
        <v>88</v>
      </c>
      <c r="P28" s="22" t="s">
        <v>55</v>
      </c>
      <c r="Q28" s="24" t="s">
        <v>56</v>
      </c>
      <c r="R28" s="22" t="s">
        <v>3</v>
      </c>
      <c r="S28" s="22" t="s">
        <v>4</v>
      </c>
      <c r="T28" s="129" t="s">
        <v>51</v>
      </c>
      <c r="U28" s="22" t="s">
        <v>89</v>
      </c>
      <c r="V28" s="12"/>
      <c r="W28" s="26">
        <v>9</v>
      </c>
      <c r="X28" s="134">
        <v>22</v>
      </c>
      <c r="Y28" s="19" t="s">
        <v>330</v>
      </c>
      <c r="Z28" s="19" t="s">
        <v>308</v>
      </c>
      <c r="AA28" s="131">
        <v>90038</v>
      </c>
      <c r="AB28" s="132" t="s">
        <v>18</v>
      </c>
      <c r="AC28" s="132" t="s">
        <v>44</v>
      </c>
      <c r="AD28" s="381">
        <v>53</v>
      </c>
      <c r="AE28" s="381"/>
      <c r="AF28" s="381"/>
      <c r="AG28" s="381"/>
      <c r="AH28" s="381"/>
      <c r="AI28" s="381"/>
      <c r="AJ28" s="381"/>
      <c r="AK28" s="381"/>
      <c r="AL28" s="133">
        <v>53</v>
      </c>
      <c r="AM28" s="27">
        <v>53</v>
      </c>
      <c r="AN28" s="133">
        <v>0</v>
      </c>
      <c r="AO28" s="133" t="e">
        <v>#NUM!</v>
      </c>
      <c r="AP28" s="133">
        <v>1</v>
      </c>
      <c r="AQ28" s="382"/>
    </row>
    <row r="29" spans="1:43" ht="15" customHeight="1">
      <c r="A29" s="26">
        <v>1</v>
      </c>
      <c r="B29" s="134">
        <v>6</v>
      </c>
      <c r="C29" s="19" t="s">
        <v>314</v>
      </c>
      <c r="D29" s="19" t="s">
        <v>308</v>
      </c>
      <c r="E29" s="131">
        <v>90022</v>
      </c>
      <c r="F29" s="132" t="s">
        <v>18</v>
      </c>
      <c r="G29" s="132" t="s">
        <v>41</v>
      </c>
      <c r="H29" s="381">
        <v>38</v>
      </c>
      <c r="I29" s="381"/>
      <c r="J29" s="381"/>
      <c r="K29" s="381"/>
      <c r="L29" s="381"/>
      <c r="M29" s="381"/>
      <c r="N29" s="381"/>
      <c r="O29" s="381"/>
      <c r="P29" s="133">
        <v>38</v>
      </c>
      <c r="Q29" s="27">
        <v>38</v>
      </c>
      <c r="R29" s="133">
        <v>0</v>
      </c>
      <c r="S29" s="133" t="e">
        <v>#NUM!</v>
      </c>
      <c r="T29" s="133">
        <v>1</v>
      </c>
      <c r="U29" s="382"/>
      <c r="V29" s="368"/>
      <c r="W29" s="26">
        <v>10</v>
      </c>
      <c r="X29" s="134">
        <v>20</v>
      </c>
      <c r="Y29" s="19" t="s">
        <v>328</v>
      </c>
      <c r="Z29" s="19" t="s">
        <v>308</v>
      </c>
      <c r="AA29" s="131">
        <v>90036</v>
      </c>
      <c r="AB29" s="132" t="s">
        <v>18</v>
      </c>
      <c r="AC29" s="132" t="s">
        <v>44</v>
      </c>
      <c r="AD29" s="381">
        <v>55</v>
      </c>
      <c r="AE29" s="381"/>
      <c r="AF29" s="381"/>
      <c r="AG29" s="381"/>
      <c r="AH29" s="381"/>
      <c r="AI29" s="381"/>
      <c r="AJ29" s="381"/>
      <c r="AK29" s="381"/>
      <c r="AL29" s="133">
        <v>55</v>
      </c>
      <c r="AM29" s="27">
        <v>55</v>
      </c>
      <c r="AN29" s="133">
        <v>0</v>
      </c>
      <c r="AO29" s="133" t="e">
        <v>#NUM!</v>
      </c>
      <c r="AP29" s="133">
        <v>1</v>
      </c>
      <c r="AQ29" s="382"/>
    </row>
    <row r="30" spans="1:43" ht="15" customHeight="1">
      <c r="A30" s="26">
        <v>2</v>
      </c>
      <c r="B30" s="134">
        <v>3</v>
      </c>
      <c r="C30" s="19" t="s">
        <v>311</v>
      </c>
      <c r="D30" s="19" t="s">
        <v>308</v>
      </c>
      <c r="E30" s="131">
        <v>90019</v>
      </c>
      <c r="F30" s="132" t="s">
        <v>18</v>
      </c>
      <c r="G30" s="132" t="s">
        <v>41</v>
      </c>
      <c r="H30" s="381">
        <v>39</v>
      </c>
      <c r="I30" s="381"/>
      <c r="J30" s="381"/>
      <c r="K30" s="381"/>
      <c r="L30" s="381"/>
      <c r="M30" s="381"/>
      <c r="N30" s="381"/>
      <c r="O30" s="381"/>
      <c r="P30" s="133">
        <v>39</v>
      </c>
      <c r="Q30" s="27">
        <v>39</v>
      </c>
      <c r="R30" s="133">
        <v>0</v>
      </c>
      <c r="S30" s="133" t="e">
        <v>#NUM!</v>
      </c>
      <c r="T30" s="133">
        <v>1</v>
      </c>
      <c r="U30" s="382"/>
      <c r="V30" s="12"/>
      <c r="W30" s="26">
        <v>11</v>
      </c>
      <c r="X30" s="134">
        <v>17</v>
      </c>
      <c r="Y30" s="19" t="s">
        <v>325</v>
      </c>
      <c r="Z30" s="19" t="s">
        <v>308</v>
      </c>
      <c r="AA30" s="131">
        <v>90033</v>
      </c>
      <c r="AB30" s="132" t="s">
        <v>18</v>
      </c>
      <c r="AC30" s="132" t="s">
        <v>44</v>
      </c>
      <c r="AD30" s="381">
        <v>61</v>
      </c>
      <c r="AE30" s="381"/>
      <c r="AF30" s="381"/>
      <c r="AG30" s="381"/>
      <c r="AH30" s="381"/>
      <c r="AI30" s="381"/>
      <c r="AJ30" s="381"/>
      <c r="AK30" s="381"/>
      <c r="AL30" s="133">
        <v>61</v>
      </c>
      <c r="AM30" s="27">
        <v>61</v>
      </c>
      <c r="AN30" s="133">
        <v>0</v>
      </c>
      <c r="AO30" s="133" t="e">
        <v>#NUM!</v>
      </c>
      <c r="AP30" s="133">
        <v>1</v>
      </c>
      <c r="AQ30" s="382"/>
    </row>
    <row r="31" spans="1:25" ht="15" customHeight="1">
      <c r="A31" s="26">
        <v>3</v>
      </c>
      <c r="B31" s="134">
        <v>26</v>
      </c>
      <c r="C31" s="19" t="s">
        <v>334</v>
      </c>
      <c r="D31" s="19" t="s">
        <v>308</v>
      </c>
      <c r="E31" s="131">
        <v>90042</v>
      </c>
      <c r="F31" s="132" t="s">
        <v>18</v>
      </c>
      <c r="G31" s="132" t="s">
        <v>41</v>
      </c>
      <c r="H31" s="381">
        <v>40</v>
      </c>
      <c r="I31" s="381"/>
      <c r="J31" s="381"/>
      <c r="K31" s="381"/>
      <c r="L31" s="381"/>
      <c r="M31" s="381"/>
      <c r="N31" s="381"/>
      <c r="O31" s="381"/>
      <c r="P31" s="133">
        <v>40</v>
      </c>
      <c r="Q31" s="27">
        <v>40</v>
      </c>
      <c r="R31" s="133">
        <v>0</v>
      </c>
      <c r="S31" s="133" t="e">
        <v>#NUM!</v>
      </c>
      <c r="T31" s="133">
        <v>1</v>
      </c>
      <c r="U31" s="382"/>
      <c r="V31" s="368"/>
      <c r="W31" s="368"/>
      <c r="X31" s="368"/>
      <c r="Y31" s="368" t="s">
        <v>348</v>
      </c>
    </row>
    <row r="32" spans="1:43" ht="15" customHeight="1">
      <c r="A32" s="26">
        <v>4</v>
      </c>
      <c r="B32" s="134">
        <v>4</v>
      </c>
      <c r="C32" s="19" t="s">
        <v>312</v>
      </c>
      <c r="D32" s="19" t="s">
        <v>308</v>
      </c>
      <c r="E32" s="131">
        <v>90020</v>
      </c>
      <c r="F32" s="132" t="s">
        <v>18</v>
      </c>
      <c r="G32" s="132" t="s">
        <v>41</v>
      </c>
      <c r="H32" s="381">
        <v>43</v>
      </c>
      <c r="I32" s="381"/>
      <c r="J32" s="381"/>
      <c r="K32" s="381"/>
      <c r="L32" s="381"/>
      <c r="M32" s="381"/>
      <c r="N32" s="381"/>
      <c r="O32" s="381"/>
      <c r="P32" s="133">
        <v>43</v>
      </c>
      <c r="Q32" s="27">
        <v>43</v>
      </c>
      <c r="R32" s="133">
        <v>0</v>
      </c>
      <c r="S32" s="133" t="e">
        <v>#NUM!</v>
      </c>
      <c r="T32" s="133">
        <v>1</v>
      </c>
      <c r="U32" s="382"/>
      <c r="V32" s="12"/>
      <c r="W32" s="22" t="s">
        <v>52</v>
      </c>
      <c r="X32" s="130" t="s">
        <v>83</v>
      </c>
      <c r="Y32" s="22" t="s">
        <v>53</v>
      </c>
      <c r="Z32" s="22" t="s">
        <v>7</v>
      </c>
      <c r="AA32" s="23" t="s">
        <v>8</v>
      </c>
      <c r="AB32" s="22" t="s">
        <v>9</v>
      </c>
      <c r="AC32" s="22" t="s">
        <v>54</v>
      </c>
      <c r="AD32" s="22" t="s">
        <v>90</v>
      </c>
      <c r="AE32" s="22" t="s">
        <v>91</v>
      </c>
      <c r="AF32" s="22" t="s">
        <v>92</v>
      </c>
      <c r="AG32" s="22" t="s">
        <v>84</v>
      </c>
      <c r="AH32" s="22" t="s">
        <v>85</v>
      </c>
      <c r="AI32" s="22" t="s">
        <v>86</v>
      </c>
      <c r="AJ32" s="22" t="s">
        <v>87</v>
      </c>
      <c r="AK32" s="22" t="s">
        <v>88</v>
      </c>
      <c r="AL32" s="22" t="s">
        <v>55</v>
      </c>
      <c r="AM32" s="24" t="s">
        <v>56</v>
      </c>
      <c r="AN32" s="22" t="s">
        <v>3</v>
      </c>
      <c r="AO32" s="22" t="s">
        <v>4</v>
      </c>
      <c r="AP32" s="129" t="s">
        <v>51</v>
      </c>
      <c r="AQ32" s="22" t="s">
        <v>89</v>
      </c>
    </row>
    <row r="33" spans="1:21" ht="15" customHeight="1">
      <c r="A33" s="26">
        <v>5</v>
      </c>
      <c r="B33" s="134">
        <v>5</v>
      </c>
      <c r="C33" s="19" t="s">
        <v>313</v>
      </c>
      <c r="D33" s="19" t="s">
        <v>308</v>
      </c>
      <c r="E33" s="131">
        <v>90021</v>
      </c>
      <c r="F33" s="132" t="s">
        <v>18</v>
      </c>
      <c r="G33" s="132" t="s">
        <v>41</v>
      </c>
      <c r="H33" s="381">
        <v>44</v>
      </c>
      <c r="I33" s="381"/>
      <c r="J33" s="381"/>
      <c r="K33" s="381"/>
      <c r="L33" s="381"/>
      <c r="M33" s="381"/>
      <c r="N33" s="381"/>
      <c r="O33" s="381"/>
      <c r="P33" s="133">
        <v>44</v>
      </c>
      <c r="Q33" s="27">
        <v>44</v>
      </c>
      <c r="R33" s="133">
        <v>0</v>
      </c>
      <c r="S33" s="133" t="e">
        <v>#NUM!</v>
      </c>
      <c r="T33" s="133">
        <v>1</v>
      </c>
      <c r="U33" s="382"/>
    </row>
    <row r="34" spans="1:21" ht="15" customHeight="1">
      <c r="A34" s="26">
        <v>6</v>
      </c>
      <c r="B34" s="134">
        <v>8</v>
      </c>
      <c r="C34" s="19" t="s">
        <v>316</v>
      </c>
      <c r="D34" s="19" t="s">
        <v>308</v>
      </c>
      <c r="E34" s="131">
        <v>90024</v>
      </c>
      <c r="F34" s="132" t="s">
        <v>18</v>
      </c>
      <c r="G34" s="132" t="s">
        <v>41</v>
      </c>
      <c r="H34" s="381">
        <v>44</v>
      </c>
      <c r="I34" s="381"/>
      <c r="J34" s="381"/>
      <c r="K34" s="381"/>
      <c r="L34" s="381"/>
      <c r="M34" s="381"/>
      <c r="N34" s="381"/>
      <c r="O34" s="381"/>
      <c r="P34" s="133">
        <v>44</v>
      </c>
      <c r="Q34" s="27">
        <v>44</v>
      </c>
      <c r="R34" s="133">
        <v>0</v>
      </c>
      <c r="S34" s="133" t="e">
        <v>#NUM!</v>
      </c>
      <c r="T34" s="133">
        <v>1</v>
      </c>
      <c r="U34" s="382"/>
    </row>
    <row r="35" spans="1:21" ht="15" customHeight="1">
      <c r="A35" s="26">
        <v>7</v>
      </c>
      <c r="B35" s="134">
        <v>23</v>
      </c>
      <c r="C35" s="19" t="s">
        <v>331</v>
      </c>
      <c r="D35" s="19" t="s">
        <v>308</v>
      </c>
      <c r="E35" s="131">
        <v>90039</v>
      </c>
      <c r="F35" s="132" t="s">
        <v>18</v>
      </c>
      <c r="G35" s="132" t="s">
        <v>41</v>
      </c>
      <c r="H35" s="381">
        <v>45</v>
      </c>
      <c r="I35" s="381" t="s">
        <v>247</v>
      </c>
      <c r="J35" s="381"/>
      <c r="K35" s="381"/>
      <c r="L35" s="381"/>
      <c r="M35" s="381"/>
      <c r="N35" s="381"/>
      <c r="O35" s="381"/>
      <c r="P35" s="133">
        <v>45</v>
      </c>
      <c r="Q35" s="27">
        <v>45</v>
      </c>
      <c r="R35" s="133">
        <v>0</v>
      </c>
      <c r="S35" s="133" t="e">
        <v>#NUM!</v>
      </c>
      <c r="T35" s="133">
        <v>1</v>
      </c>
      <c r="U35" s="382"/>
    </row>
    <row r="36" spans="1:21" ht="15" customHeight="1">
      <c r="A36" s="26">
        <v>8</v>
      </c>
      <c r="B36" s="134">
        <v>18</v>
      </c>
      <c r="C36" s="19" t="s">
        <v>326</v>
      </c>
      <c r="D36" s="19" t="s">
        <v>308</v>
      </c>
      <c r="E36" s="131">
        <v>90034</v>
      </c>
      <c r="F36" s="132" t="s">
        <v>18</v>
      </c>
      <c r="G36" s="132" t="s">
        <v>41</v>
      </c>
      <c r="H36" s="381">
        <v>46</v>
      </c>
      <c r="I36" s="381"/>
      <c r="J36" s="381"/>
      <c r="K36" s="381"/>
      <c r="L36" s="381"/>
      <c r="M36" s="381"/>
      <c r="N36" s="381"/>
      <c r="O36" s="381"/>
      <c r="P36" s="133">
        <v>46</v>
      </c>
      <c r="Q36" s="27">
        <v>46</v>
      </c>
      <c r="R36" s="133">
        <v>0</v>
      </c>
      <c r="S36" s="133" t="e">
        <v>#NUM!</v>
      </c>
      <c r="T36" s="133">
        <v>1</v>
      </c>
      <c r="U36" s="382"/>
    </row>
    <row r="37" spans="1:21" ht="15" customHeight="1">
      <c r="A37" s="26">
        <v>9</v>
      </c>
      <c r="B37" s="134">
        <v>19</v>
      </c>
      <c r="C37" s="19" t="s">
        <v>327</v>
      </c>
      <c r="D37" s="19" t="s">
        <v>308</v>
      </c>
      <c r="E37" s="131">
        <v>90035</v>
      </c>
      <c r="F37" s="132" t="s">
        <v>18</v>
      </c>
      <c r="G37" s="132" t="s">
        <v>41</v>
      </c>
      <c r="H37" s="381">
        <v>47</v>
      </c>
      <c r="I37" s="381"/>
      <c r="J37" s="381"/>
      <c r="K37" s="381"/>
      <c r="L37" s="381"/>
      <c r="M37" s="381"/>
      <c r="N37" s="381"/>
      <c r="O37" s="381"/>
      <c r="P37" s="133">
        <v>47</v>
      </c>
      <c r="Q37" s="27">
        <v>47</v>
      </c>
      <c r="R37" s="133">
        <v>0</v>
      </c>
      <c r="S37" s="133" t="e">
        <v>#NUM!</v>
      </c>
      <c r="T37" s="133">
        <v>1</v>
      </c>
      <c r="U37" s="382"/>
    </row>
    <row r="38" spans="1:21" ht="15" customHeight="1">
      <c r="A38" s="26">
        <v>10</v>
      </c>
      <c r="B38" s="134">
        <v>29</v>
      </c>
      <c r="C38" s="19" t="s">
        <v>337</v>
      </c>
      <c r="D38" s="19" t="s">
        <v>308</v>
      </c>
      <c r="E38" s="131">
        <v>90045</v>
      </c>
      <c r="F38" s="132" t="s">
        <v>18</v>
      </c>
      <c r="G38" s="132" t="s">
        <v>41</v>
      </c>
      <c r="H38" s="381">
        <v>47</v>
      </c>
      <c r="I38" s="381"/>
      <c r="J38" s="381"/>
      <c r="K38" s="381"/>
      <c r="L38" s="381"/>
      <c r="M38" s="381"/>
      <c r="N38" s="381"/>
      <c r="O38" s="381"/>
      <c r="P38" s="133">
        <v>47</v>
      </c>
      <c r="Q38" s="27">
        <v>47</v>
      </c>
      <c r="R38" s="133">
        <v>0</v>
      </c>
      <c r="S38" s="133" t="e">
        <v>#NUM!</v>
      </c>
      <c r="T38" s="133">
        <v>1</v>
      </c>
      <c r="U38" s="382"/>
    </row>
    <row r="39" spans="1:21" ht="15" customHeight="1">
      <c r="A39" s="26">
        <v>11</v>
      </c>
      <c r="B39" s="134">
        <v>11</v>
      </c>
      <c r="C39" s="19" t="s">
        <v>319</v>
      </c>
      <c r="D39" s="19" t="s">
        <v>308</v>
      </c>
      <c r="E39" s="131">
        <v>90027</v>
      </c>
      <c r="F39" s="132" t="s">
        <v>18</v>
      </c>
      <c r="G39" s="132" t="s">
        <v>41</v>
      </c>
      <c r="H39" s="381">
        <v>48</v>
      </c>
      <c r="I39" s="381"/>
      <c r="J39" s="381"/>
      <c r="K39" s="381"/>
      <c r="L39" s="381"/>
      <c r="M39" s="381"/>
      <c r="N39" s="381"/>
      <c r="O39" s="381"/>
      <c r="P39" s="133">
        <v>48</v>
      </c>
      <c r="Q39" s="27">
        <v>48</v>
      </c>
      <c r="R39" s="133">
        <v>0</v>
      </c>
      <c r="S39" s="133" t="e">
        <v>#NUM!</v>
      </c>
      <c r="T39" s="133">
        <v>1</v>
      </c>
      <c r="U39" s="382"/>
    </row>
    <row r="40" spans="1:21" ht="15" customHeight="1">
      <c r="A40" s="26">
        <v>12</v>
      </c>
      <c r="B40" s="134">
        <v>28</v>
      </c>
      <c r="C40" s="19" t="s">
        <v>336</v>
      </c>
      <c r="D40" s="19" t="s">
        <v>308</v>
      </c>
      <c r="E40" s="131">
        <v>90044</v>
      </c>
      <c r="F40" s="132" t="s">
        <v>18</v>
      </c>
      <c r="G40" s="132" t="s">
        <v>41</v>
      </c>
      <c r="H40" s="381">
        <v>48</v>
      </c>
      <c r="I40" s="381"/>
      <c r="J40" s="381"/>
      <c r="K40" s="381"/>
      <c r="L40" s="381"/>
      <c r="M40" s="381"/>
      <c r="N40" s="381"/>
      <c r="O40" s="381"/>
      <c r="P40" s="133">
        <v>48</v>
      </c>
      <c r="Q40" s="27">
        <v>48</v>
      </c>
      <c r="R40" s="133">
        <v>0</v>
      </c>
      <c r="S40" s="133" t="e">
        <v>#NUM!</v>
      </c>
      <c r="T40" s="133">
        <v>1</v>
      </c>
      <c r="U40" s="382"/>
    </row>
    <row r="41" spans="1:21" ht="15" customHeight="1">
      <c r="A41" s="26">
        <v>13</v>
      </c>
      <c r="B41" s="134">
        <v>27</v>
      </c>
      <c r="C41" s="19" t="s">
        <v>335</v>
      </c>
      <c r="D41" s="19" t="s">
        <v>308</v>
      </c>
      <c r="E41" s="131">
        <v>90043</v>
      </c>
      <c r="F41" s="132" t="s">
        <v>18</v>
      </c>
      <c r="G41" s="132" t="s">
        <v>41</v>
      </c>
      <c r="H41" s="381">
        <v>49</v>
      </c>
      <c r="I41" s="381"/>
      <c r="J41" s="381"/>
      <c r="K41" s="381"/>
      <c r="L41" s="381"/>
      <c r="M41" s="381"/>
      <c r="N41" s="381"/>
      <c r="O41" s="381"/>
      <c r="P41" s="133">
        <v>49</v>
      </c>
      <c r="Q41" s="27">
        <v>49</v>
      </c>
      <c r="R41" s="133">
        <v>0</v>
      </c>
      <c r="S41" s="133" t="e">
        <v>#NUM!</v>
      </c>
      <c r="T41" s="133">
        <v>1</v>
      </c>
      <c r="U41" s="382"/>
    </row>
    <row r="42" spans="1:21" ht="15" customHeight="1">
      <c r="A42" s="26">
        <v>14</v>
      </c>
      <c r="B42" s="134">
        <v>9</v>
      </c>
      <c r="C42" s="19" t="s">
        <v>317</v>
      </c>
      <c r="D42" s="19" t="s">
        <v>308</v>
      </c>
      <c r="E42" s="131">
        <v>90025</v>
      </c>
      <c r="F42" s="132" t="s">
        <v>18</v>
      </c>
      <c r="G42" s="132" t="s">
        <v>41</v>
      </c>
      <c r="H42" s="381">
        <v>50</v>
      </c>
      <c r="I42" s="381"/>
      <c r="J42" s="381"/>
      <c r="K42" s="381"/>
      <c r="L42" s="381"/>
      <c r="M42" s="381"/>
      <c r="N42" s="381"/>
      <c r="O42" s="381"/>
      <c r="P42" s="133">
        <v>50</v>
      </c>
      <c r="Q42" s="27">
        <v>50</v>
      </c>
      <c r="R42" s="133">
        <v>0</v>
      </c>
      <c r="S42" s="133" t="e">
        <v>#NUM!</v>
      </c>
      <c r="T42" s="133">
        <v>1</v>
      </c>
      <c r="U42" s="382"/>
    </row>
    <row r="43" spans="1:21" ht="15" customHeight="1">
      <c r="A43" s="26">
        <v>15</v>
      </c>
      <c r="B43" s="134">
        <v>16</v>
      </c>
      <c r="C43" s="19" t="s">
        <v>324</v>
      </c>
      <c r="D43" s="19" t="s">
        <v>308</v>
      </c>
      <c r="E43" s="131">
        <v>90032</v>
      </c>
      <c r="F43" s="132" t="s">
        <v>18</v>
      </c>
      <c r="G43" s="132" t="s">
        <v>41</v>
      </c>
      <c r="H43" s="381">
        <v>50</v>
      </c>
      <c r="I43" s="381"/>
      <c r="J43" s="381"/>
      <c r="K43" s="381"/>
      <c r="L43" s="381"/>
      <c r="M43" s="381"/>
      <c r="N43" s="381"/>
      <c r="O43" s="381"/>
      <c r="P43" s="133">
        <v>50</v>
      </c>
      <c r="Q43" s="27">
        <v>50</v>
      </c>
      <c r="R43" s="133">
        <v>0</v>
      </c>
      <c r="S43" s="133" t="e">
        <v>#NUM!</v>
      </c>
      <c r="T43" s="133">
        <v>1</v>
      </c>
      <c r="U43" s="382"/>
    </row>
    <row r="44" spans="1:21" ht="15" customHeight="1">
      <c r="A44" s="26">
        <v>16</v>
      </c>
      <c r="B44" s="134">
        <v>25</v>
      </c>
      <c r="C44" s="19" t="s">
        <v>333</v>
      </c>
      <c r="D44" s="19" t="s">
        <v>308</v>
      </c>
      <c r="E44" s="131">
        <v>90041</v>
      </c>
      <c r="F44" s="132" t="s">
        <v>18</v>
      </c>
      <c r="G44" s="132" t="s">
        <v>41</v>
      </c>
      <c r="H44" s="381">
        <v>53</v>
      </c>
      <c r="I44" s="381"/>
      <c r="J44" s="381"/>
      <c r="K44" s="381"/>
      <c r="L44" s="381"/>
      <c r="M44" s="381"/>
      <c r="N44" s="381"/>
      <c r="O44" s="381"/>
      <c r="P44" s="133">
        <v>53</v>
      </c>
      <c r="Q44" s="27">
        <v>53</v>
      </c>
      <c r="R44" s="133">
        <v>0</v>
      </c>
      <c r="S44" s="133" t="e">
        <v>#NUM!</v>
      </c>
      <c r="T44" s="133">
        <v>1</v>
      </c>
      <c r="U44" s="382"/>
    </row>
    <row r="45" spans="1:21" ht="15" customHeight="1">
      <c r="A45" s="26">
        <v>17</v>
      </c>
      <c r="B45" s="134">
        <v>13</v>
      </c>
      <c r="C45" s="19" t="s">
        <v>321</v>
      </c>
      <c r="D45" s="19" t="s">
        <v>308</v>
      </c>
      <c r="E45" s="131">
        <v>90029</v>
      </c>
      <c r="F45" s="132" t="s">
        <v>18</v>
      </c>
      <c r="G45" s="132" t="s">
        <v>41</v>
      </c>
      <c r="H45" s="381">
        <v>54</v>
      </c>
      <c r="I45" s="381"/>
      <c r="J45" s="381"/>
      <c r="K45" s="381"/>
      <c r="L45" s="381"/>
      <c r="M45" s="381"/>
      <c r="N45" s="381"/>
      <c r="O45" s="381"/>
      <c r="P45" s="133">
        <v>54</v>
      </c>
      <c r="Q45" s="27">
        <v>54</v>
      </c>
      <c r="R45" s="133">
        <v>0</v>
      </c>
      <c r="S45" s="133" t="e">
        <v>#NUM!</v>
      </c>
      <c r="T45" s="133">
        <v>1</v>
      </c>
      <c r="U45" s="382"/>
    </row>
    <row r="46" spans="1:21" ht="15" customHeight="1">
      <c r="A46" s="26">
        <v>18</v>
      </c>
      <c r="B46" s="134">
        <v>14</v>
      </c>
      <c r="C46" s="19" t="s">
        <v>322</v>
      </c>
      <c r="D46" s="19" t="s">
        <v>308</v>
      </c>
      <c r="E46" s="131">
        <v>90030</v>
      </c>
      <c r="F46" s="132" t="s">
        <v>18</v>
      </c>
      <c r="G46" s="132" t="s">
        <v>41</v>
      </c>
      <c r="H46" s="381">
        <v>58</v>
      </c>
      <c r="I46" s="381"/>
      <c r="J46" s="381"/>
      <c r="K46" s="381"/>
      <c r="L46" s="381"/>
      <c r="M46" s="381"/>
      <c r="N46" s="381"/>
      <c r="O46" s="381"/>
      <c r="P46" s="133">
        <v>58</v>
      </c>
      <c r="Q46" s="27">
        <v>58</v>
      </c>
      <c r="R46" s="133">
        <v>0</v>
      </c>
      <c r="S46" s="133" t="e">
        <v>#NUM!</v>
      </c>
      <c r="T46" s="133">
        <v>1</v>
      </c>
      <c r="U46" s="382"/>
    </row>
    <row r="47" ht="15" customHeight="1">
      <c r="C47" s="368" t="s">
        <v>343</v>
      </c>
    </row>
    <row r="48" spans="1:21" ht="15" customHeight="1">
      <c r="A48" s="22" t="s">
        <v>52</v>
      </c>
      <c r="B48" s="130" t="s">
        <v>83</v>
      </c>
      <c r="C48" s="22" t="s">
        <v>53</v>
      </c>
      <c r="D48" s="22" t="s">
        <v>7</v>
      </c>
      <c r="E48" s="23" t="s">
        <v>8</v>
      </c>
      <c r="F48" s="22" t="s">
        <v>9</v>
      </c>
      <c r="G48" s="22" t="s">
        <v>54</v>
      </c>
      <c r="H48" s="22" t="s">
        <v>90</v>
      </c>
      <c r="I48" s="22" t="s">
        <v>91</v>
      </c>
      <c r="J48" s="22" t="s">
        <v>92</v>
      </c>
      <c r="K48" s="22" t="s">
        <v>84</v>
      </c>
      <c r="L48" s="22" t="s">
        <v>85</v>
      </c>
      <c r="M48" s="22" t="s">
        <v>86</v>
      </c>
      <c r="N48" s="22" t="s">
        <v>87</v>
      </c>
      <c r="O48" s="22" t="s">
        <v>88</v>
      </c>
      <c r="P48" s="22" t="s">
        <v>55</v>
      </c>
      <c r="Q48" s="24" t="s">
        <v>56</v>
      </c>
      <c r="R48" s="22" t="s">
        <v>3</v>
      </c>
      <c r="S48" s="22" t="s">
        <v>4</v>
      </c>
      <c r="T48" s="129" t="s">
        <v>51</v>
      </c>
      <c r="U48" s="22" t="s">
        <v>89</v>
      </c>
    </row>
  </sheetData>
  <sheetProtection/>
  <conditionalFormatting sqref="H3:O20">
    <cfRule type="cellIs" priority="44" dxfId="85" operator="between">
      <formula>20</formula>
      <formula>24</formula>
    </cfRule>
  </conditionalFormatting>
  <conditionalFormatting sqref="H3:O20">
    <cfRule type="cellIs" priority="41" dxfId="86" operator="equal">
      <formula>18</formula>
    </cfRule>
    <cfRule type="cellIs" priority="42" dxfId="87" operator="equal">
      <formula>19</formula>
    </cfRule>
    <cfRule type="cellIs" priority="43" dxfId="88" operator="between">
      <formula>25</formula>
      <formula>29</formula>
    </cfRule>
  </conditionalFormatting>
  <conditionalFormatting sqref="Q3:Q20">
    <cfRule type="cellIs" priority="37" dxfId="88" operator="between">
      <formula>24.5</formula>
      <formula>29.49</formula>
    </cfRule>
    <cfRule type="cellIs" priority="38" dxfId="85" operator="between">
      <formula>19.5</formula>
      <formula>24.49</formula>
    </cfRule>
    <cfRule type="cellIs" priority="39" dxfId="87" operator="between">
      <formula>18.5</formula>
      <formula>19.49</formula>
    </cfRule>
    <cfRule type="cellIs" priority="40" dxfId="86" operator="between">
      <formula>18</formula>
      <formula>18.49</formula>
    </cfRule>
  </conditionalFormatting>
  <conditionalFormatting sqref="H29:O46">
    <cfRule type="cellIs" priority="33" dxfId="85" operator="between">
      <formula>20</formula>
      <formula>24</formula>
    </cfRule>
  </conditionalFormatting>
  <conditionalFormatting sqref="H29:O46">
    <cfRule type="cellIs" priority="30" dxfId="86" operator="equal">
      <formula>18</formula>
    </cfRule>
    <cfRule type="cellIs" priority="31" dxfId="87" operator="equal">
      <formula>19</formula>
    </cfRule>
    <cfRule type="cellIs" priority="32" dxfId="88" operator="between">
      <formula>25</formula>
      <formula>29</formula>
    </cfRule>
  </conditionalFormatting>
  <conditionalFormatting sqref="Q29:Q46">
    <cfRule type="cellIs" priority="26" dxfId="88" operator="between">
      <formula>24.5</formula>
      <formula>29.49</formula>
    </cfRule>
    <cfRule type="cellIs" priority="27" dxfId="85" operator="between">
      <formula>19.5</formula>
      <formula>24.49</formula>
    </cfRule>
    <cfRule type="cellIs" priority="28" dxfId="87" operator="between">
      <formula>18.5</formula>
      <formula>19.49</formula>
    </cfRule>
    <cfRule type="cellIs" priority="29" dxfId="86" operator="between">
      <formula>18</formula>
      <formula>18.49</formula>
    </cfRule>
  </conditionalFormatting>
  <conditionalFormatting sqref="AD3:AK13">
    <cfRule type="cellIs" priority="22" dxfId="85" operator="between">
      <formula>20</formula>
      <formula>24</formula>
    </cfRule>
  </conditionalFormatting>
  <conditionalFormatting sqref="AD3:AK13">
    <cfRule type="cellIs" priority="19" dxfId="86" operator="equal">
      <formula>18</formula>
    </cfRule>
    <cfRule type="cellIs" priority="20" dxfId="87" operator="equal">
      <formula>19</formula>
    </cfRule>
    <cfRule type="cellIs" priority="21" dxfId="88" operator="between">
      <formula>25</formula>
      <formula>29</formula>
    </cfRule>
  </conditionalFormatting>
  <conditionalFormatting sqref="AM3:AM13">
    <cfRule type="cellIs" priority="15" dxfId="88" operator="between">
      <formula>24.5</formula>
      <formula>29.49</formula>
    </cfRule>
    <cfRule type="cellIs" priority="16" dxfId="85" operator="between">
      <formula>19.5</formula>
      <formula>24.49</formula>
    </cfRule>
    <cfRule type="cellIs" priority="17" dxfId="87" operator="between">
      <formula>18.5</formula>
      <formula>19.49</formula>
    </cfRule>
    <cfRule type="cellIs" priority="18" dxfId="86" operator="between">
      <formula>18</formula>
      <formula>18.49</formula>
    </cfRule>
  </conditionalFormatting>
  <conditionalFormatting sqref="AD20:AK30">
    <cfRule type="cellIs" priority="11" dxfId="85" operator="between">
      <formula>20</formula>
      <formula>24</formula>
    </cfRule>
  </conditionalFormatting>
  <conditionalFormatting sqref="AD20:AK30">
    <cfRule type="cellIs" priority="8" dxfId="86" operator="equal">
      <formula>18</formula>
    </cfRule>
    <cfRule type="cellIs" priority="9" dxfId="87" operator="equal">
      <formula>19</formula>
    </cfRule>
    <cfRule type="cellIs" priority="10" dxfId="88" operator="between">
      <formula>25</formula>
      <formula>29</formula>
    </cfRule>
  </conditionalFormatting>
  <conditionalFormatting sqref="AM20:AM30">
    <cfRule type="cellIs" priority="4" dxfId="88" operator="between">
      <formula>24.5</formula>
      <formula>29.49</formula>
    </cfRule>
    <cfRule type="cellIs" priority="5" dxfId="85" operator="between">
      <formula>19.5</formula>
      <formula>24.49</formula>
    </cfRule>
    <cfRule type="cellIs" priority="6" dxfId="87" operator="between">
      <formula>18.5</formula>
      <formula>19.49</formula>
    </cfRule>
    <cfRule type="cellIs" priority="7" dxfId="86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48" customWidth="1"/>
    <col min="2" max="3" width="20.7109375" style="0" customWidth="1"/>
    <col min="4" max="4" width="6.7109375" style="0" customWidth="1"/>
    <col min="5" max="5" width="3.7109375" style="142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376"/>
      <c r="I1" s="143" t="s">
        <v>95</v>
      </c>
    </row>
    <row r="2" spans="1:13" ht="14.25" customHeight="1">
      <c r="A2" s="22" t="s">
        <v>52</v>
      </c>
      <c r="B2" s="22" t="s">
        <v>53</v>
      </c>
      <c r="C2" s="22" t="s">
        <v>7</v>
      </c>
      <c r="D2" s="23" t="s">
        <v>8</v>
      </c>
      <c r="E2" s="22" t="s">
        <v>54</v>
      </c>
      <c r="F2" s="22" t="s">
        <v>93</v>
      </c>
      <c r="H2" s="143" t="s">
        <v>53</v>
      </c>
      <c r="I2" s="143" t="s">
        <v>7</v>
      </c>
      <c r="J2" s="144" t="s">
        <v>8</v>
      </c>
      <c r="K2" s="143" t="s">
        <v>54</v>
      </c>
      <c r="L2" s="143" t="s">
        <v>94</v>
      </c>
      <c r="M2" s="143"/>
    </row>
    <row r="3" spans="1:12" s="150" customFormat="1" ht="14.25" customHeight="1">
      <c r="A3" s="380"/>
      <c r="B3" s="150">
        <f>IF(D3=0,"",VLOOKUP($D3,#REF!,2,FALSE))</f>
      </c>
      <c r="C3" s="150">
        <f>IF(D3=0,"",VLOOKUP($D3,#REF!,3,FALSE))</f>
      </c>
      <c r="D3" s="131"/>
      <c r="E3" s="11">
        <f>IF(D3=0,"",VLOOKUP($D3,#REF!,5,FALSE))</f>
      </c>
      <c r="F3" s="380"/>
      <c r="H3" s="150">
        <f>IF(J3=0,"",VLOOKUP($J3,#REF!,2,FALSE))</f>
      </c>
      <c r="I3" s="150">
        <f>IF(J3=0,"",VLOOKUP($J3,#REF!,3,FALSE))</f>
      </c>
      <c r="J3" s="131"/>
      <c r="K3" s="11">
        <f>IF(J3=0,"",VLOOKUP($J3,#REF!,5,FALSE))</f>
      </c>
      <c r="L3" s="380"/>
    </row>
    <row r="4" spans="1:12" s="150" customFormat="1" ht="14.25" customHeight="1">
      <c r="A4" s="380"/>
      <c r="B4" s="150">
        <f>IF(D4=0,"",VLOOKUP($D4,#REF!,2,FALSE))</f>
      </c>
      <c r="C4" s="150">
        <f>IF(D4=0,"",VLOOKUP($D4,#REF!,3,FALSE))</f>
      </c>
      <c r="D4" s="131"/>
      <c r="E4" s="11">
        <f>IF(D4=0,"",VLOOKUP($D4,#REF!,5,FALSE))</f>
      </c>
      <c r="F4" s="380"/>
      <c r="H4" s="150">
        <f>IF(J4=0,"",VLOOKUP($J4,#REF!,2,FALSE))</f>
      </c>
      <c r="I4" s="150">
        <f>IF(J4=0,"",VLOOKUP($J4,#REF!,3,FALSE))</f>
      </c>
      <c r="J4" s="131"/>
      <c r="K4" s="11">
        <f>IF(J4=0,"",VLOOKUP($J4,#REF!,5,FALSE))</f>
      </c>
      <c r="L4" s="380"/>
    </row>
    <row r="5" spans="1:12" s="150" customFormat="1" ht="14.25" customHeight="1">
      <c r="A5" s="380"/>
      <c r="B5" s="150">
        <f>IF(D5=0,"",VLOOKUP($D5,#REF!,2,FALSE))</f>
      </c>
      <c r="C5" s="150">
        <f>IF(D5=0,"",VLOOKUP($D5,#REF!,3,FALSE))</f>
      </c>
      <c r="D5" s="131"/>
      <c r="E5" s="11">
        <f>IF(D5=0,"",VLOOKUP($D5,#REF!,5,FALSE))</f>
      </c>
      <c r="F5" s="380"/>
      <c r="H5" s="150">
        <f>IF(J5=0,"",VLOOKUP($J5,#REF!,2,FALSE))</f>
      </c>
      <c r="I5" s="150">
        <f>IF(J5=0,"",VLOOKUP($J5,#REF!,3,FALSE))</f>
      </c>
      <c r="J5" s="131"/>
      <c r="K5" s="11">
        <f>IF(J5=0,"",VLOOKUP($J5,#REF!,5,FALSE))</f>
      </c>
      <c r="L5" s="380"/>
    </row>
    <row r="6" spans="1:12" s="150" customFormat="1" ht="14.25" customHeight="1">
      <c r="A6" s="380"/>
      <c r="B6" s="150">
        <f>IF(D6=0,"",VLOOKUP($D6,#REF!,2,FALSE))</f>
      </c>
      <c r="C6" s="150">
        <f>IF(D6=0,"",VLOOKUP($D6,#REF!,3,FALSE))</f>
      </c>
      <c r="D6" s="131"/>
      <c r="E6" s="11">
        <f>IF(D6=0,"",VLOOKUP($D6,#REF!,5,FALSE))</f>
      </c>
      <c r="F6" s="380"/>
      <c r="H6" s="150">
        <f>IF(J6=0,"",VLOOKUP($J6,#REF!,2,FALSE))</f>
      </c>
      <c r="I6" s="150">
        <f>IF(J6=0,"",VLOOKUP($J6,#REF!,3,FALSE))</f>
      </c>
      <c r="J6" s="131"/>
      <c r="K6" s="11">
        <f>IF(J6=0,"",VLOOKUP($J6,#REF!,5,FALSE))</f>
      </c>
      <c r="L6" s="380"/>
    </row>
    <row r="7" spans="1:6" s="150" customFormat="1" ht="14.25" customHeight="1">
      <c r="A7" s="149"/>
      <c r="F7" s="151"/>
    </row>
    <row r="8" ht="14.25" customHeight="1">
      <c r="B8" s="376"/>
    </row>
    <row r="9" spans="1:6" ht="14.25" customHeight="1">
      <c r="A9" s="22" t="s">
        <v>52</v>
      </c>
      <c r="B9" s="22" t="s">
        <v>53</v>
      </c>
      <c r="C9" s="22" t="s">
        <v>7</v>
      </c>
      <c r="D9" s="23" t="s">
        <v>8</v>
      </c>
      <c r="E9" s="22" t="s">
        <v>54</v>
      </c>
      <c r="F9" s="22" t="s">
        <v>93</v>
      </c>
    </row>
    <row r="10" spans="1:6" s="150" customFormat="1" ht="14.25" customHeight="1">
      <c r="A10" s="380"/>
      <c r="B10" s="150">
        <f>IF(D10=0,"",VLOOKUP($D10,#REF!,2,FALSE))</f>
      </c>
      <c r="C10" s="150">
        <f>IF(D10=0,"",VLOOKUP($D10,#REF!,3,FALSE))</f>
      </c>
      <c r="D10" s="131"/>
      <c r="E10" s="11">
        <f>IF(D10=0,"",VLOOKUP($D10,#REF!,5,FALSE))</f>
      </c>
      <c r="F10" s="380"/>
    </row>
    <row r="11" spans="1:6" s="150" customFormat="1" ht="14.25" customHeight="1">
      <c r="A11" s="380"/>
      <c r="B11" s="150">
        <f>IF(D11=0,"",VLOOKUP($D11,#REF!,2,FALSE))</f>
      </c>
      <c r="C11" s="150">
        <f>IF(D11=0,"",VLOOKUP($D11,#REF!,3,FALSE))</f>
      </c>
      <c r="D11" s="131"/>
      <c r="E11" s="11">
        <f>IF(D11=0,"",VLOOKUP($D11,#REF!,5,FALSE))</f>
      </c>
      <c r="F11" s="380"/>
    </row>
    <row r="12" spans="1:6" s="150" customFormat="1" ht="14.25" customHeight="1">
      <c r="A12" s="380"/>
      <c r="B12" s="150">
        <f>IF(D12=0,"",VLOOKUP($D12,#REF!,2,FALSE))</f>
      </c>
      <c r="C12" s="150">
        <f>IF(D12=0,"",VLOOKUP($D12,#REF!,3,FALSE))</f>
      </c>
      <c r="D12" s="131"/>
      <c r="E12" s="11">
        <f>IF(D12=0,"",VLOOKUP($D12,#REF!,5,FALSE))</f>
      </c>
      <c r="F12" s="380"/>
    </row>
    <row r="13" spans="1:6" s="150" customFormat="1" ht="14.25" customHeight="1">
      <c r="A13" s="380"/>
      <c r="B13" s="150">
        <f>IF(D13=0,"",VLOOKUP($D13,#REF!,2,FALSE))</f>
      </c>
      <c r="C13" s="150">
        <f>IF(D13=0,"",VLOOKUP($D13,#REF!,3,FALSE))</f>
      </c>
      <c r="D13" s="131"/>
      <c r="E13" s="11">
        <f>IF(D13=0,"",VLOOKUP($D13,#REF!,5,FALSE))</f>
      </c>
      <c r="F13" s="380"/>
    </row>
    <row r="14" spans="1:6" s="150" customFormat="1" ht="14.25" customHeight="1">
      <c r="A14" s="149"/>
      <c r="E14" s="11"/>
      <c r="F14" s="151"/>
    </row>
    <row r="15" ht="14.25" customHeight="1">
      <c r="B15" s="376"/>
    </row>
    <row r="16" spans="1:6" ht="14.25" customHeight="1">
      <c r="A16" s="22" t="s">
        <v>52</v>
      </c>
      <c r="B16" s="22" t="s">
        <v>53</v>
      </c>
      <c r="C16" s="22" t="s">
        <v>7</v>
      </c>
      <c r="D16" s="23" t="s">
        <v>8</v>
      </c>
      <c r="E16" s="22" t="s">
        <v>54</v>
      </c>
      <c r="F16" s="22" t="s">
        <v>93</v>
      </c>
    </row>
    <row r="17" spans="1:6" s="150" customFormat="1" ht="14.25" customHeight="1">
      <c r="A17" s="380"/>
      <c r="B17" s="150">
        <f>IF(D17=0,"",VLOOKUP($D17,#REF!,2,FALSE))</f>
      </c>
      <c r="C17" s="150">
        <f>IF(D17=0,"",VLOOKUP($D17,#REF!,3,FALSE))</f>
      </c>
      <c r="D17" s="131"/>
      <c r="E17" s="11">
        <f>IF(D17=0,"",VLOOKUP($D17,#REF!,5,FALSE))</f>
      </c>
      <c r="F17" s="380"/>
    </row>
    <row r="18" spans="1:6" s="150" customFormat="1" ht="14.25" customHeight="1">
      <c r="A18" s="380"/>
      <c r="B18" s="150">
        <f>IF(D18=0,"",VLOOKUP($D18,#REF!,2,FALSE))</f>
      </c>
      <c r="C18" s="150">
        <f>IF(D18=0,"",VLOOKUP($D18,#REF!,3,FALSE))</f>
      </c>
      <c r="D18" s="131"/>
      <c r="E18" s="11">
        <f>IF(D18=0,"",VLOOKUP($D18,#REF!,5,FALSE))</f>
      </c>
      <c r="F18" s="380"/>
    </row>
    <row r="19" spans="1:6" s="150" customFormat="1" ht="14.25" customHeight="1">
      <c r="A19" s="380"/>
      <c r="B19" s="150">
        <f>IF(D19=0,"",VLOOKUP($D19,#REF!,2,FALSE))</f>
      </c>
      <c r="C19" s="150">
        <f>IF(D19=0,"",VLOOKUP($D19,#REF!,3,FALSE))</f>
      </c>
      <c r="D19" s="131"/>
      <c r="E19" s="11">
        <f>IF(D19=0,"",VLOOKUP($D19,#REF!,5,FALSE))</f>
      </c>
      <c r="F19" s="380"/>
    </row>
    <row r="20" spans="1:6" s="150" customFormat="1" ht="14.25" customHeight="1">
      <c r="A20" s="380"/>
      <c r="B20" s="150">
        <f>IF(D20=0,"",VLOOKUP($D20,#REF!,2,FALSE))</f>
      </c>
      <c r="C20" s="150">
        <f>IF(D20=0,"",VLOOKUP($D20,#REF!,3,FALSE))</f>
      </c>
      <c r="D20" s="131"/>
      <c r="E20" s="11">
        <f>IF(D20=0,"",VLOOKUP($D20,#REF!,5,FALSE))</f>
      </c>
      <c r="F20" s="380"/>
    </row>
    <row r="21" spans="1:6" s="150" customFormat="1" ht="14.25" customHeight="1">
      <c r="A21" s="149"/>
      <c r="E21" s="11"/>
      <c r="F21" s="151"/>
    </row>
    <row r="22" ht="14.25" customHeight="1">
      <c r="B22" s="376"/>
    </row>
    <row r="23" spans="1:6" ht="14.25" customHeight="1">
      <c r="A23" s="22" t="s">
        <v>52</v>
      </c>
      <c r="B23" s="22" t="s">
        <v>53</v>
      </c>
      <c r="C23" s="22" t="s">
        <v>7</v>
      </c>
      <c r="D23" s="23" t="s">
        <v>8</v>
      </c>
      <c r="E23" s="22" t="s">
        <v>54</v>
      </c>
      <c r="F23" s="22" t="s">
        <v>93</v>
      </c>
    </row>
    <row r="24" spans="1:6" s="150" customFormat="1" ht="14.25" customHeight="1">
      <c r="A24" s="380"/>
      <c r="B24" s="150">
        <f>IF(D24=0,"",VLOOKUP($D24,#REF!,2,FALSE))</f>
      </c>
      <c r="C24" s="150">
        <f>IF(D24=0,"",VLOOKUP($D24,#REF!,3,FALSE))</f>
      </c>
      <c r="D24" s="131"/>
      <c r="E24" s="11">
        <f>IF(D24=0,"",VLOOKUP($D24,#REF!,5,FALSE))</f>
      </c>
      <c r="F24" s="380"/>
    </row>
    <row r="25" spans="1:6" s="150" customFormat="1" ht="14.25" customHeight="1">
      <c r="A25" s="380"/>
      <c r="B25" s="150">
        <f>IF(D25=0,"",VLOOKUP($D25,#REF!,2,FALSE))</f>
      </c>
      <c r="C25" s="150">
        <f>IF(D25=0,"",VLOOKUP($D25,#REF!,3,FALSE))</f>
      </c>
      <c r="D25" s="131"/>
      <c r="E25" s="11">
        <f>IF(D25=0,"",VLOOKUP($D25,#REF!,5,FALSE))</f>
      </c>
      <c r="F25" s="380"/>
    </row>
    <row r="26" spans="1:5" s="150" customFormat="1" ht="14.25" customHeight="1">
      <c r="A26" s="149"/>
      <c r="E26" s="11"/>
    </row>
    <row r="27" spans="2:5" ht="14.25" customHeight="1">
      <c r="B27" s="376"/>
      <c r="E27" s="366"/>
    </row>
    <row r="28" spans="1:6" ht="14.25" customHeight="1">
      <c r="A28" s="22" t="s">
        <v>52</v>
      </c>
      <c r="B28" s="22" t="s">
        <v>53</v>
      </c>
      <c r="C28" s="22" t="s">
        <v>7</v>
      </c>
      <c r="D28" s="23" t="s">
        <v>8</v>
      </c>
      <c r="E28" s="22" t="s">
        <v>54</v>
      </c>
      <c r="F28" s="22" t="s">
        <v>93</v>
      </c>
    </row>
    <row r="29" spans="1:6" s="150" customFormat="1" ht="14.25" customHeight="1">
      <c r="A29" s="380"/>
      <c r="B29" s="150">
        <f>IF(D29=0,"",VLOOKUP($D29,#REF!,2,FALSE))</f>
      </c>
      <c r="C29" s="150">
        <f>IF(D29=0,"",VLOOKUP($D29,#REF!,3,FALSE))</f>
      </c>
      <c r="D29" s="131"/>
      <c r="E29" s="11">
        <f>IF(D29=0,"",VLOOKUP($D29,#REF!,5,FALSE))</f>
      </c>
      <c r="F29" s="380"/>
    </row>
    <row r="30" spans="1:6" s="150" customFormat="1" ht="14.25" customHeight="1">
      <c r="A30" s="380"/>
      <c r="B30" s="150">
        <f>IF(D30=0,"",VLOOKUP($D30,#REF!,2,FALSE))</f>
      </c>
      <c r="C30" s="150">
        <f>IF(D30=0,"",VLOOKUP($D30,#REF!,3,FALSE))</f>
      </c>
      <c r="D30" s="131"/>
      <c r="E30" s="11">
        <f>IF(D30=0,"",VLOOKUP($D30,#REF!,5,FALSE))</f>
      </c>
      <c r="F30" s="380"/>
    </row>
    <row r="32" spans="2:5" ht="14.25" customHeight="1">
      <c r="B32" s="376"/>
      <c r="E32" s="366"/>
    </row>
    <row r="33" spans="1:6" ht="14.25" customHeight="1">
      <c r="A33" s="22" t="s">
        <v>52</v>
      </c>
      <c r="B33" s="22" t="s">
        <v>53</v>
      </c>
      <c r="C33" s="22" t="s">
        <v>7</v>
      </c>
      <c r="D33" s="23" t="s">
        <v>8</v>
      </c>
      <c r="E33" s="22" t="s">
        <v>54</v>
      </c>
      <c r="F33" s="22" t="s">
        <v>93</v>
      </c>
    </row>
    <row r="34" spans="1:6" s="150" customFormat="1" ht="14.25" customHeight="1">
      <c r="A34" s="380"/>
      <c r="B34" s="150">
        <f>IF(D34=0,"",VLOOKUP($D34,#REF!,2,FALSE))</f>
      </c>
      <c r="C34" s="150">
        <f>IF(D34=0,"",VLOOKUP($D34,#REF!,3,FALSE))</f>
      </c>
      <c r="D34" s="131"/>
      <c r="E34" s="11">
        <f>IF(D34=0,"",VLOOKUP($D34,#REF!,5,FALSE))</f>
      </c>
      <c r="F34" s="380"/>
    </row>
    <row r="35" spans="1:6" s="150" customFormat="1" ht="14.25" customHeight="1">
      <c r="A35" s="380"/>
      <c r="B35" s="150">
        <f>IF(D35=0,"",VLOOKUP($D35,#REF!,2,FALSE))</f>
      </c>
      <c r="C35" s="150">
        <f>IF(D35=0,"",VLOOKUP($D35,#REF!,3,FALSE))</f>
      </c>
      <c r="D35" s="131"/>
      <c r="E35" s="11">
        <f>IF(D35=0,"",VLOOKUP($D35,#REF!,5,FALSE))</f>
      </c>
      <c r="F35" s="380"/>
    </row>
    <row r="37" spans="2:5" ht="14.25" customHeight="1">
      <c r="B37" s="376"/>
      <c r="E37" s="373"/>
    </row>
    <row r="38" spans="1:6" ht="14.25" customHeight="1">
      <c r="A38" s="22" t="s">
        <v>52</v>
      </c>
      <c r="B38" s="22" t="s">
        <v>53</v>
      </c>
      <c r="C38" s="22" t="s">
        <v>7</v>
      </c>
      <c r="D38" s="23" t="s">
        <v>8</v>
      </c>
      <c r="E38" s="22" t="s">
        <v>54</v>
      </c>
      <c r="F38" s="22" t="s">
        <v>93</v>
      </c>
    </row>
    <row r="39" spans="1:6" ht="14.25" customHeight="1">
      <c r="A39" s="380"/>
      <c r="B39" s="150">
        <f>IF(D39=0,"",VLOOKUP($D39,#REF!,2,FALSE))</f>
      </c>
      <c r="C39" s="150">
        <f>IF(D39=0,"",VLOOKUP($D39,#REF!,3,FALSE))</f>
      </c>
      <c r="D39" s="131"/>
      <c r="E39" s="11">
        <f>IF(D39=0,"",VLOOKUP($D39,#REF!,5,FALSE))</f>
      </c>
      <c r="F39" s="380"/>
    </row>
    <row r="40" spans="1:6" ht="14.25" customHeight="1">
      <c r="A40" s="380"/>
      <c r="B40" s="150">
        <f>IF(D40=0,"",VLOOKUP($D40,#REF!,2,FALSE))</f>
      </c>
      <c r="C40" s="150">
        <f>IF(D40=0,"",VLOOKUP($D40,#REF!,3,FALSE))</f>
      </c>
      <c r="D40" s="131"/>
      <c r="E40" s="11">
        <f>IF(D40=0,"",VLOOKUP($D40,#REF!,5,FALSE))</f>
      </c>
      <c r="F40" s="380"/>
    </row>
    <row r="41" spans="1:6" ht="14.25" customHeight="1">
      <c r="A41" s="380"/>
      <c r="B41" s="150">
        <f>IF(D41=0,"",VLOOKUP($D41,#REF!,2,FALSE))</f>
      </c>
      <c r="C41" s="150">
        <f>IF(D41=0,"",VLOOKUP($D41,#REF!,3,FALSE))</f>
      </c>
      <c r="D41" s="131"/>
      <c r="E41" s="11">
        <f>IF(D41=0,"",VLOOKUP($D41,#REF!,5,FALSE))</f>
      </c>
      <c r="F41" s="380"/>
    </row>
    <row r="42" spans="1:6" ht="14.25" customHeight="1">
      <c r="A42" s="380"/>
      <c r="B42" s="150">
        <f>IF(D42=0,"",VLOOKUP($D42,#REF!,2,FALSE))</f>
      </c>
      <c r="C42" s="150">
        <f>IF(D42=0,"",VLOOKUP($D42,#REF!,3,FALSE))</f>
      </c>
      <c r="D42" s="131"/>
      <c r="E42" s="11">
        <f>IF(D42=0,"",VLOOKUP($D42,#REF!,5,FALSE))</f>
      </c>
      <c r="F42" s="380"/>
    </row>
    <row r="43" spans="1:6" ht="14.25" customHeight="1">
      <c r="A43" s="380"/>
      <c r="B43" s="150">
        <f>IF(D43=0,"",VLOOKUP($D43,#REF!,2,FALSE))</f>
      </c>
      <c r="C43" s="150">
        <f>IF(D43=0,"",VLOOKUP($D43,#REF!,3,FALSE))</f>
      </c>
      <c r="D43" s="131"/>
      <c r="E43" s="11">
        <f>IF(D43=0,"",VLOOKUP($D43,#REF!,5,FALSE))</f>
      </c>
      <c r="F43" s="380"/>
    </row>
    <row r="44" spans="1:6" ht="14.25" customHeight="1">
      <c r="A44" s="380"/>
      <c r="B44" s="150">
        <f>IF(D44=0,"",VLOOKUP($D44,#REF!,2,FALSE))</f>
      </c>
      <c r="C44" s="150">
        <f>IF(D44=0,"",VLOOKUP($D44,#REF!,3,FALSE))</f>
      </c>
      <c r="D44" s="131"/>
      <c r="E44" s="11">
        <f>IF(D44=0,"",VLOOKUP($D44,#REF!,5,FALSE))</f>
      </c>
      <c r="F44" s="380"/>
    </row>
    <row r="45" spans="1:6" ht="14.25" customHeight="1">
      <c r="A45" s="380"/>
      <c r="B45" s="150">
        <f>IF(D45=0,"",VLOOKUP($D45,#REF!,2,FALSE))</f>
      </c>
      <c r="C45" s="150">
        <f>IF(D45=0,"",VLOOKUP($D45,#REF!,3,FALSE))</f>
      </c>
      <c r="D45" s="131"/>
      <c r="E45" s="11">
        <f>IF(D45=0,"",VLOOKUP($D45,#REF!,5,FALSE))</f>
      </c>
      <c r="F45" s="380"/>
    </row>
    <row r="46" spans="1:6" ht="14.25" customHeight="1">
      <c r="A46" s="380"/>
      <c r="B46" s="150">
        <f>IF(D46=0,"",VLOOKUP($D46,#REF!,2,FALSE))</f>
      </c>
      <c r="C46" s="150">
        <f>IF(D46=0,"",VLOOKUP($D46,#REF!,3,FALSE))</f>
      </c>
      <c r="D46" s="131"/>
      <c r="E46" s="11">
        <f>IF(D46=0,"",VLOOKUP($D46,#REF!,5,FALSE))</f>
      </c>
      <c r="F46" s="380"/>
    </row>
    <row r="47" spans="1:6" ht="14.25" customHeight="1">
      <c r="A47" s="380"/>
      <c r="B47" s="150">
        <f>IF(D47=0,"",VLOOKUP($D47,#REF!,2,FALSE))</f>
      </c>
      <c r="C47" s="150">
        <f>IF(D47=0,"",VLOOKUP($D47,#REF!,3,FALSE))</f>
      </c>
      <c r="D47" s="131"/>
      <c r="E47" s="11">
        <f>IF(D47=0,"",VLOOKUP($D47,#REF!,5,FALSE))</f>
      </c>
      <c r="F47" s="380"/>
    </row>
    <row r="48" spans="1:6" ht="14.25" customHeight="1">
      <c r="A48" s="380"/>
      <c r="B48" s="150">
        <f>IF(D48=0,"",VLOOKUP($D48,#REF!,2,FALSE))</f>
      </c>
      <c r="C48" s="150">
        <f>IF(D48=0,"",VLOOKUP($D48,#REF!,3,FALSE))</f>
      </c>
      <c r="D48" s="131"/>
      <c r="E48" s="11">
        <f>IF(D48=0,"",VLOOKUP($D48,#REF!,5,FALSE))</f>
      </c>
      <c r="F48" s="380"/>
    </row>
    <row r="49" spans="1:6" ht="14.25" customHeight="1">
      <c r="A49" s="380"/>
      <c r="B49" s="150">
        <f>IF(D49=0,"",VLOOKUP($D49,#REF!,2,FALSE))</f>
      </c>
      <c r="C49" s="150">
        <f>IF(D49=0,"",VLOOKUP($D49,#REF!,3,FALSE))</f>
      </c>
      <c r="D49" s="131"/>
      <c r="E49" s="11">
        <f>IF(D49=0,"",VLOOKUP($D49,#REF!,5,FALSE))</f>
      </c>
      <c r="F49" s="380"/>
    </row>
    <row r="50" spans="1:6" ht="14.25" customHeight="1">
      <c r="A50" s="380"/>
      <c r="B50" s="150">
        <f>IF(D50=0,"",VLOOKUP($D50,#REF!,2,FALSE))</f>
      </c>
      <c r="C50" s="150">
        <f>IF(D50=0,"",VLOOKUP($D50,#REF!,3,FALSE))</f>
      </c>
      <c r="D50" s="131"/>
      <c r="E50" s="11">
        <f>IF(D50=0,"",VLOOKUP($D50,#REF!,5,FALSE))</f>
      </c>
      <c r="F50" s="380"/>
    </row>
    <row r="51" spans="1:6" ht="14.25" customHeight="1">
      <c r="A51" s="377"/>
      <c r="B51" s="378"/>
      <c r="C51" s="378"/>
      <c r="D51" s="378"/>
      <c r="E51" s="379"/>
      <c r="F51" s="378"/>
    </row>
    <row r="52" spans="1:6" ht="14.25" customHeight="1">
      <c r="A52" s="377"/>
      <c r="B52" s="378"/>
      <c r="C52" s="378"/>
      <c r="D52" s="378"/>
      <c r="E52" s="379"/>
      <c r="F52" s="378"/>
    </row>
    <row r="53" spans="1:6" ht="14.25" customHeight="1">
      <c r="A53" s="377"/>
      <c r="B53" s="378"/>
      <c r="C53" s="378"/>
      <c r="D53" s="378"/>
      <c r="E53" s="379"/>
      <c r="F53" s="378"/>
    </row>
    <row r="54" spans="1:6" ht="14.25" customHeight="1">
      <c r="A54" s="377"/>
      <c r="B54" s="378"/>
      <c r="C54" s="378"/>
      <c r="D54" s="378"/>
      <c r="E54" s="379"/>
      <c r="F54" s="378"/>
    </row>
    <row r="55" spans="1:6" ht="14.25" customHeight="1">
      <c r="A55" s="377"/>
      <c r="B55" s="378"/>
      <c r="C55" s="378"/>
      <c r="D55" s="378"/>
      <c r="E55" s="379"/>
      <c r="F55" s="378"/>
    </row>
    <row r="56" spans="1:6" ht="14.25" customHeight="1">
      <c r="A56" s="377"/>
      <c r="B56" s="378"/>
      <c r="C56" s="378"/>
      <c r="D56" s="378"/>
      <c r="E56" s="379"/>
      <c r="F56" s="378"/>
    </row>
    <row r="57" spans="1:6" ht="14.25" customHeight="1">
      <c r="A57" s="377"/>
      <c r="B57" s="378"/>
      <c r="C57" s="378"/>
      <c r="D57" s="378"/>
      <c r="E57" s="379"/>
      <c r="F57" s="378"/>
    </row>
    <row r="58" spans="1:6" ht="14.25" customHeight="1">
      <c r="A58" s="377"/>
      <c r="B58" s="378"/>
      <c r="C58" s="378"/>
      <c r="D58" s="378"/>
      <c r="E58" s="379"/>
      <c r="F58" s="378"/>
    </row>
    <row r="59" spans="1:6" ht="14.25" customHeight="1">
      <c r="A59" s="377"/>
      <c r="B59" s="378"/>
      <c r="C59" s="378"/>
      <c r="D59" s="378"/>
      <c r="E59" s="379"/>
      <c r="F59" s="378"/>
    </row>
    <row r="60" spans="1:6" ht="14.25" customHeight="1">
      <c r="A60" s="377"/>
      <c r="B60" s="378"/>
      <c r="C60" s="378"/>
      <c r="D60" s="378"/>
      <c r="E60" s="379"/>
      <c r="F60" s="378"/>
    </row>
    <row r="61" spans="1:6" ht="14.25" customHeight="1">
      <c r="A61" s="377"/>
      <c r="B61" s="378"/>
      <c r="C61" s="378"/>
      <c r="D61" s="378"/>
      <c r="E61" s="379"/>
      <c r="F61" s="378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1">
      <selection activeCell="C6" sqref="C6"/>
    </sheetView>
  </sheetViews>
  <sheetFormatPr defaultColWidth="4.7109375" defaultRowHeight="15"/>
  <cols>
    <col min="1" max="1" width="4.7109375" style="20" customWidth="1"/>
    <col min="2" max="2" width="3.7109375" style="11" customWidth="1"/>
    <col min="3" max="3" width="20.7109375" style="372" customWidth="1"/>
    <col min="4" max="4" width="20.7109375" style="20" customWidth="1"/>
    <col min="5" max="5" width="6.7109375" style="383" customWidth="1"/>
    <col min="6" max="7" width="3.7109375" style="20" customWidth="1"/>
    <col min="8" max="15" width="3.7109375" style="383" customWidth="1"/>
    <col min="16" max="16" width="5.7109375" style="20" customWidth="1"/>
    <col min="17" max="17" width="6.7109375" style="20" customWidth="1"/>
    <col min="18" max="20" width="3.7109375" style="20" customWidth="1"/>
    <col min="21" max="21" width="5.7109375" style="20" customWidth="1"/>
    <col min="22" max="22" width="8.00390625" style="20" customWidth="1"/>
    <col min="23" max="23" width="1.28515625" style="109" customWidth="1"/>
    <col min="24" max="28" width="5.7109375" style="20" customWidth="1"/>
    <col min="29" max="29" width="6.7109375" style="20" customWidth="1"/>
    <col min="30" max="242" width="9.140625" style="20" customWidth="1"/>
    <col min="243" max="247" width="4.7109375" style="248" customWidth="1"/>
    <col min="248" max="249" width="20.7109375" style="248" customWidth="1"/>
    <col min="250" max="250" width="4.140625" style="11" customWidth="1"/>
    <col min="251" max="16384" width="4.7109375" style="20" customWidth="1"/>
  </cols>
  <sheetData>
    <row r="1" spans="1:242" ht="15">
      <c r="A1" s="22" t="s">
        <v>52</v>
      </c>
      <c r="B1" s="130" t="s">
        <v>83</v>
      </c>
      <c r="C1" s="22" t="s">
        <v>53</v>
      </c>
      <c r="D1" s="22" t="s">
        <v>7</v>
      </c>
      <c r="E1" s="23" t="s">
        <v>8</v>
      </c>
      <c r="F1" s="22" t="s">
        <v>9</v>
      </c>
      <c r="G1" s="22" t="s">
        <v>54</v>
      </c>
      <c r="H1" s="22" t="s">
        <v>90</v>
      </c>
      <c r="I1" s="22" t="s">
        <v>91</v>
      </c>
      <c r="J1" s="22" t="s">
        <v>92</v>
      </c>
      <c r="K1" s="22" t="s">
        <v>84</v>
      </c>
      <c r="L1" s="22" t="s">
        <v>85</v>
      </c>
      <c r="M1" s="22" t="s">
        <v>86</v>
      </c>
      <c r="N1" s="22" t="s">
        <v>87</v>
      </c>
      <c r="O1" s="22" t="s">
        <v>88</v>
      </c>
      <c r="P1" s="22" t="s">
        <v>55</v>
      </c>
      <c r="Q1" s="24" t="s">
        <v>56</v>
      </c>
      <c r="R1" s="22" t="s">
        <v>3</v>
      </c>
      <c r="S1" s="22" t="s">
        <v>4</v>
      </c>
      <c r="T1" s="129" t="s">
        <v>51</v>
      </c>
      <c r="U1" s="22" t="s">
        <v>89</v>
      </c>
      <c r="V1" s="21" t="e">
        <v>#N/A</v>
      </c>
      <c r="W1" s="290"/>
      <c r="X1" s="391" t="s">
        <v>82</v>
      </c>
      <c r="Y1" s="391"/>
      <c r="Z1" s="391"/>
      <c r="AA1" s="391"/>
      <c r="AB1" s="391"/>
      <c r="IH1" s="289" t="s">
        <v>235</v>
      </c>
    </row>
    <row r="2" spans="1:250" s="28" customFormat="1" ht="15">
      <c r="A2" s="26">
        <v>1</v>
      </c>
      <c r="B2" s="134">
        <v>6</v>
      </c>
      <c r="C2" s="19" t="s">
        <v>314</v>
      </c>
      <c r="D2" s="19" t="s">
        <v>308</v>
      </c>
      <c r="E2" s="131">
        <v>90022</v>
      </c>
      <c r="F2" s="132" t="s">
        <v>18</v>
      </c>
      <c r="G2" s="132" t="s">
        <v>41</v>
      </c>
      <c r="H2" s="381">
        <v>38</v>
      </c>
      <c r="I2" s="381"/>
      <c r="J2" s="381"/>
      <c r="K2" s="381"/>
      <c r="L2" s="381"/>
      <c r="M2" s="381"/>
      <c r="N2" s="381"/>
      <c r="O2" s="381"/>
      <c r="P2" s="133">
        <v>38</v>
      </c>
      <c r="Q2" s="27">
        <v>38</v>
      </c>
      <c r="R2" s="133">
        <v>0</v>
      </c>
      <c r="S2" s="133" t="e">
        <v>#NUM!</v>
      </c>
      <c r="T2" s="133">
        <v>1</v>
      </c>
      <c r="U2" s="382"/>
      <c r="V2" s="297" t="e">
        <v>#N/A</v>
      </c>
      <c r="W2" s="291"/>
      <c r="Y2" s="29"/>
      <c r="Z2" s="13"/>
      <c r="AA2" s="13"/>
      <c r="AB2" s="13"/>
      <c r="AD2" s="295"/>
      <c r="AE2" s="296"/>
      <c r="II2" s="293">
        <v>1</v>
      </c>
      <c r="IJ2" s="292">
        <v>5</v>
      </c>
      <c r="IK2" s="292">
        <v>1</v>
      </c>
      <c r="IL2" s="292">
        <v>5</v>
      </c>
      <c r="IM2" s="292">
        <v>5</v>
      </c>
      <c r="IN2" s="292" t="s">
        <v>314</v>
      </c>
      <c r="IO2" s="292" t="s">
        <v>308</v>
      </c>
      <c r="IP2" s="367">
        <v>0</v>
      </c>
    </row>
    <row r="3" spans="1:250" s="28" customFormat="1" ht="15">
      <c r="A3" s="26">
        <v>2</v>
      </c>
      <c r="B3" s="134">
        <v>12</v>
      </c>
      <c r="C3" s="19" t="s">
        <v>320</v>
      </c>
      <c r="D3" s="19" t="s">
        <v>308</v>
      </c>
      <c r="E3" s="131">
        <v>90028</v>
      </c>
      <c r="F3" s="132" t="s">
        <v>18</v>
      </c>
      <c r="G3" s="132" t="s">
        <v>44</v>
      </c>
      <c r="H3" s="381">
        <v>39</v>
      </c>
      <c r="I3" s="381"/>
      <c r="J3" s="381"/>
      <c r="K3" s="381"/>
      <c r="L3" s="381"/>
      <c r="M3" s="381"/>
      <c r="N3" s="381"/>
      <c r="O3" s="381"/>
      <c r="P3" s="133">
        <v>39</v>
      </c>
      <c r="Q3" s="27">
        <v>39</v>
      </c>
      <c r="R3" s="133">
        <v>0</v>
      </c>
      <c r="S3" s="133" t="e">
        <v>#NUM!</v>
      </c>
      <c r="T3" s="133">
        <v>1</v>
      </c>
      <c r="U3" s="382"/>
      <c r="V3" s="25">
        <v>38</v>
      </c>
      <c r="W3" s="291"/>
      <c r="Y3" s="29"/>
      <c r="Z3" s="13"/>
      <c r="AA3" s="13"/>
      <c r="AB3" s="13"/>
      <c r="AD3" s="295"/>
      <c r="AE3" s="296"/>
      <c r="II3" s="293">
        <v>2</v>
      </c>
      <c r="IJ3" s="292">
        <v>1</v>
      </c>
      <c r="IK3" s="292"/>
      <c r="IL3" s="292"/>
      <c r="IM3" s="292"/>
      <c r="IN3" s="292" t="s">
        <v>320</v>
      </c>
      <c r="IO3" s="292" t="s">
        <v>308</v>
      </c>
      <c r="IP3" s="367">
        <v>0</v>
      </c>
    </row>
    <row r="4" spans="1:250" s="28" customFormat="1" ht="15">
      <c r="A4" s="26">
        <v>3</v>
      </c>
      <c r="B4" s="134">
        <v>3</v>
      </c>
      <c r="C4" s="19" t="s">
        <v>311</v>
      </c>
      <c r="D4" s="19" t="s">
        <v>308</v>
      </c>
      <c r="E4" s="131">
        <v>90019</v>
      </c>
      <c r="F4" s="132" t="s">
        <v>18</v>
      </c>
      <c r="G4" s="132" t="s">
        <v>41</v>
      </c>
      <c r="H4" s="381">
        <v>39</v>
      </c>
      <c r="I4" s="381"/>
      <c r="J4" s="381"/>
      <c r="K4" s="381"/>
      <c r="L4" s="381"/>
      <c r="M4" s="381"/>
      <c r="N4" s="381"/>
      <c r="O4" s="381"/>
      <c r="P4" s="133">
        <v>39</v>
      </c>
      <c r="Q4" s="27">
        <v>39</v>
      </c>
      <c r="R4" s="133">
        <v>0</v>
      </c>
      <c r="S4" s="133" t="e">
        <v>#NUM!</v>
      </c>
      <c r="T4" s="133">
        <v>1</v>
      </c>
      <c r="U4" s="382"/>
      <c r="W4" s="291"/>
      <c r="Y4" s="29"/>
      <c r="Z4" s="13"/>
      <c r="AA4" s="13"/>
      <c r="AB4" s="13"/>
      <c r="AD4" s="295"/>
      <c r="AE4" s="296"/>
      <c r="II4" s="293">
        <v>1</v>
      </c>
      <c r="IJ4" s="292">
        <v>1</v>
      </c>
      <c r="IK4" s="292"/>
      <c r="IL4" s="292"/>
      <c r="IM4" s="292"/>
      <c r="IN4" s="292" t="s">
        <v>311</v>
      </c>
      <c r="IO4" s="292" t="s">
        <v>308</v>
      </c>
      <c r="IP4" s="367">
        <v>0</v>
      </c>
    </row>
    <row r="5" spans="1:250" s="28" customFormat="1" ht="15">
      <c r="A5" s="26">
        <v>4</v>
      </c>
      <c r="B5" s="134">
        <v>2</v>
      </c>
      <c r="C5" s="19" t="s">
        <v>310</v>
      </c>
      <c r="D5" s="19" t="s">
        <v>308</v>
      </c>
      <c r="E5" s="131">
        <v>90018</v>
      </c>
      <c r="F5" s="132" t="s">
        <v>18</v>
      </c>
      <c r="G5" s="132" t="s">
        <v>44</v>
      </c>
      <c r="H5" s="381">
        <v>40</v>
      </c>
      <c r="I5" s="381"/>
      <c r="J5" s="381"/>
      <c r="K5" s="381"/>
      <c r="L5" s="381"/>
      <c r="M5" s="381"/>
      <c r="N5" s="381"/>
      <c r="O5" s="381"/>
      <c r="P5" s="133">
        <v>40</v>
      </c>
      <c r="Q5" s="27">
        <v>40</v>
      </c>
      <c r="R5" s="133">
        <v>0</v>
      </c>
      <c r="S5" s="133" t="e">
        <v>#NUM!</v>
      </c>
      <c r="T5" s="133">
        <v>1</v>
      </c>
      <c r="U5" s="382"/>
      <c r="W5" s="291"/>
      <c r="Y5" s="29"/>
      <c r="Z5" s="13"/>
      <c r="AA5" s="13"/>
      <c r="AB5" s="13"/>
      <c r="AD5" s="295"/>
      <c r="AE5" s="296"/>
      <c r="II5" s="293">
        <v>2</v>
      </c>
      <c r="IJ5" s="292">
        <v>5</v>
      </c>
      <c r="IK5" s="292"/>
      <c r="IL5" s="292"/>
      <c r="IM5" s="292"/>
      <c r="IN5" s="292" t="s">
        <v>310</v>
      </c>
      <c r="IO5" s="292" t="s">
        <v>308</v>
      </c>
      <c r="IP5" s="367">
        <v>0</v>
      </c>
    </row>
    <row r="6" spans="1:250" s="28" customFormat="1" ht="15">
      <c r="A6" s="26">
        <v>5</v>
      </c>
      <c r="B6" s="134">
        <v>26</v>
      </c>
      <c r="C6" s="19" t="s">
        <v>334</v>
      </c>
      <c r="D6" s="19" t="s">
        <v>308</v>
      </c>
      <c r="E6" s="131">
        <v>90042</v>
      </c>
      <c r="F6" s="132" t="s">
        <v>18</v>
      </c>
      <c r="G6" s="132" t="s">
        <v>41</v>
      </c>
      <c r="H6" s="381">
        <v>40</v>
      </c>
      <c r="I6" s="381"/>
      <c r="J6" s="381"/>
      <c r="K6" s="381"/>
      <c r="L6" s="381"/>
      <c r="M6" s="381"/>
      <c r="N6" s="381"/>
      <c r="O6" s="381"/>
      <c r="P6" s="133">
        <v>40</v>
      </c>
      <c r="Q6" s="27">
        <v>40</v>
      </c>
      <c r="R6" s="133">
        <v>0</v>
      </c>
      <c r="S6" s="133" t="e">
        <v>#NUM!</v>
      </c>
      <c r="T6" s="133">
        <v>1</v>
      </c>
      <c r="U6" s="382"/>
      <c r="W6" s="291"/>
      <c r="Y6" s="29"/>
      <c r="Z6" s="13"/>
      <c r="AA6" s="13"/>
      <c r="AB6" s="13"/>
      <c r="AD6" s="295"/>
      <c r="AE6" s="296"/>
      <c r="II6" s="293">
        <v>3</v>
      </c>
      <c r="IJ6" s="292">
        <v>5</v>
      </c>
      <c r="IK6" s="292"/>
      <c r="IL6" s="292"/>
      <c r="IM6" s="292"/>
      <c r="IN6" s="292" t="s">
        <v>334</v>
      </c>
      <c r="IO6" s="292" t="s">
        <v>308</v>
      </c>
      <c r="IP6" s="367">
        <v>0</v>
      </c>
    </row>
    <row r="7" spans="1:250" s="28" customFormat="1" ht="15">
      <c r="A7" s="26">
        <v>6</v>
      </c>
      <c r="B7" s="134">
        <v>1</v>
      </c>
      <c r="C7" s="19" t="s">
        <v>309</v>
      </c>
      <c r="D7" s="19" t="s">
        <v>308</v>
      </c>
      <c r="E7" s="131">
        <v>90017</v>
      </c>
      <c r="F7" s="132" t="s">
        <v>18</v>
      </c>
      <c r="G7" s="132" t="s">
        <v>44</v>
      </c>
      <c r="H7" s="381">
        <v>41</v>
      </c>
      <c r="I7" s="381"/>
      <c r="J7" s="381"/>
      <c r="K7" s="381"/>
      <c r="L7" s="381"/>
      <c r="M7" s="381"/>
      <c r="N7" s="381"/>
      <c r="O7" s="381"/>
      <c r="P7" s="133">
        <v>41</v>
      </c>
      <c r="Q7" s="27">
        <v>41</v>
      </c>
      <c r="R7" s="133">
        <v>0</v>
      </c>
      <c r="S7" s="133" t="e">
        <v>#NUM!</v>
      </c>
      <c r="T7" s="133">
        <v>1</v>
      </c>
      <c r="U7" s="382"/>
      <c r="W7" s="291"/>
      <c r="Y7" s="29"/>
      <c r="Z7" s="13"/>
      <c r="AA7" s="13"/>
      <c r="AB7" s="13"/>
      <c r="AD7" s="295"/>
      <c r="AE7" s="296"/>
      <c r="II7" s="293">
        <v>1</v>
      </c>
      <c r="IJ7" s="292">
        <v>5</v>
      </c>
      <c r="IK7" s="292"/>
      <c r="IL7" s="292"/>
      <c r="IM7" s="292"/>
      <c r="IN7" s="292" t="s">
        <v>309</v>
      </c>
      <c r="IO7" s="292" t="s">
        <v>308</v>
      </c>
      <c r="IP7" s="367">
        <v>0</v>
      </c>
    </row>
    <row r="8" spans="1:250" s="28" customFormat="1" ht="15">
      <c r="A8" s="26">
        <v>7</v>
      </c>
      <c r="B8" s="134">
        <v>4</v>
      </c>
      <c r="C8" s="19" t="s">
        <v>312</v>
      </c>
      <c r="D8" s="19" t="s">
        <v>308</v>
      </c>
      <c r="E8" s="131">
        <v>90020</v>
      </c>
      <c r="F8" s="132" t="s">
        <v>18</v>
      </c>
      <c r="G8" s="132" t="s">
        <v>41</v>
      </c>
      <c r="H8" s="381">
        <v>43</v>
      </c>
      <c r="I8" s="381"/>
      <c r="J8" s="381"/>
      <c r="K8" s="381"/>
      <c r="L8" s="381"/>
      <c r="M8" s="381"/>
      <c r="N8" s="381"/>
      <c r="O8" s="381"/>
      <c r="P8" s="133">
        <v>43</v>
      </c>
      <c r="Q8" s="27">
        <v>43</v>
      </c>
      <c r="R8" s="133">
        <v>0</v>
      </c>
      <c r="S8" s="133" t="e">
        <v>#NUM!</v>
      </c>
      <c r="T8" s="133">
        <v>1</v>
      </c>
      <c r="U8" s="382"/>
      <c r="W8" s="291"/>
      <c r="Y8" s="29"/>
      <c r="Z8" s="13"/>
      <c r="AA8" s="13"/>
      <c r="AB8" s="13"/>
      <c r="AD8" s="295"/>
      <c r="AE8" s="296"/>
      <c r="II8" s="293">
        <v>2</v>
      </c>
      <c r="IJ8" s="292">
        <v>5</v>
      </c>
      <c r="IK8" s="292"/>
      <c r="IL8" s="292"/>
      <c r="IM8" s="292"/>
      <c r="IN8" s="292" t="s">
        <v>312</v>
      </c>
      <c r="IO8" s="292" t="s">
        <v>308</v>
      </c>
      <c r="IP8" s="367">
        <v>0</v>
      </c>
    </row>
    <row r="9" spans="1:250" s="28" customFormat="1" ht="15">
      <c r="A9" s="26">
        <v>8</v>
      </c>
      <c r="B9" s="134">
        <v>5</v>
      </c>
      <c r="C9" s="19" t="s">
        <v>313</v>
      </c>
      <c r="D9" s="19" t="s">
        <v>308</v>
      </c>
      <c r="E9" s="131">
        <v>90021</v>
      </c>
      <c r="F9" s="132" t="s">
        <v>18</v>
      </c>
      <c r="G9" s="132" t="s">
        <v>41</v>
      </c>
      <c r="H9" s="381">
        <v>44</v>
      </c>
      <c r="I9" s="381"/>
      <c r="J9" s="381"/>
      <c r="K9" s="381"/>
      <c r="L9" s="381"/>
      <c r="M9" s="381"/>
      <c r="N9" s="381"/>
      <c r="O9" s="381"/>
      <c r="P9" s="133">
        <v>44</v>
      </c>
      <c r="Q9" s="27">
        <v>44</v>
      </c>
      <c r="R9" s="133">
        <v>0</v>
      </c>
      <c r="S9" s="133" t="e">
        <v>#NUM!</v>
      </c>
      <c r="T9" s="133">
        <v>1</v>
      </c>
      <c r="U9" s="382"/>
      <c r="W9" s="291"/>
      <c r="Y9" s="29"/>
      <c r="Z9" s="13"/>
      <c r="AA9" s="13"/>
      <c r="AB9" s="13"/>
      <c r="AD9" s="295"/>
      <c r="AE9" s="296"/>
      <c r="II9" s="293"/>
      <c r="IJ9" s="292"/>
      <c r="IK9" s="292"/>
      <c r="IL9" s="292"/>
      <c r="IM9" s="292"/>
      <c r="IN9" s="292" t="s">
        <v>313</v>
      </c>
      <c r="IO9" s="292" t="s">
        <v>308</v>
      </c>
      <c r="IP9" s="367">
        <v>0</v>
      </c>
    </row>
    <row r="10" spans="1:250" s="28" customFormat="1" ht="15">
      <c r="A10" s="26">
        <v>9</v>
      </c>
      <c r="B10" s="134">
        <v>8</v>
      </c>
      <c r="C10" s="19" t="s">
        <v>316</v>
      </c>
      <c r="D10" s="19" t="s">
        <v>308</v>
      </c>
      <c r="E10" s="131">
        <v>90024</v>
      </c>
      <c r="F10" s="132" t="s">
        <v>18</v>
      </c>
      <c r="G10" s="132" t="s">
        <v>41</v>
      </c>
      <c r="H10" s="381">
        <v>44</v>
      </c>
      <c r="I10" s="381"/>
      <c r="J10" s="381"/>
      <c r="K10" s="381"/>
      <c r="L10" s="381"/>
      <c r="M10" s="381"/>
      <c r="N10" s="381"/>
      <c r="O10" s="381"/>
      <c r="P10" s="133">
        <v>44</v>
      </c>
      <c r="Q10" s="27">
        <v>44</v>
      </c>
      <c r="R10" s="133">
        <v>0</v>
      </c>
      <c r="S10" s="133" t="e">
        <v>#NUM!</v>
      </c>
      <c r="T10" s="133">
        <v>1</v>
      </c>
      <c r="U10" s="382"/>
      <c r="W10" s="291"/>
      <c r="Y10" s="29"/>
      <c r="Z10" s="13"/>
      <c r="AA10" s="13"/>
      <c r="AB10" s="13"/>
      <c r="AD10" s="295"/>
      <c r="AE10" s="296"/>
      <c r="II10" s="293"/>
      <c r="IJ10" s="292"/>
      <c r="IK10" s="292"/>
      <c r="IL10" s="292"/>
      <c r="IM10" s="292"/>
      <c r="IN10" s="292" t="s">
        <v>316</v>
      </c>
      <c r="IO10" s="292" t="s">
        <v>308</v>
      </c>
      <c r="IP10" s="367">
        <v>0</v>
      </c>
    </row>
    <row r="11" spans="1:250" s="28" customFormat="1" ht="15">
      <c r="A11" s="26">
        <v>10</v>
      </c>
      <c r="B11" s="134">
        <v>24</v>
      </c>
      <c r="C11" s="19" t="s">
        <v>332</v>
      </c>
      <c r="D11" s="19" t="s">
        <v>308</v>
      </c>
      <c r="E11" s="131">
        <v>90040</v>
      </c>
      <c r="F11" s="132" t="s">
        <v>18</v>
      </c>
      <c r="G11" s="132" t="s">
        <v>44</v>
      </c>
      <c r="H11" s="381">
        <v>44</v>
      </c>
      <c r="I11" s="381"/>
      <c r="J11" s="381"/>
      <c r="K11" s="381"/>
      <c r="L11" s="381"/>
      <c r="M11" s="381"/>
      <c r="N11" s="381"/>
      <c r="O11" s="381"/>
      <c r="P11" s="133">
        <v>44</v>
      </c>
      <c r="Q11" s="27">
        <v>44</v>
      </c>
      <c r="R11" s="133">
        <v>0</v>
      </c>
      <c r="S11" s="133" t="e">
        <v>#NUM!</v>
      </c>
      <c r="T11" s="133">
        <v>1</v>
      </c>
      <c r="U11" s="382"/>
      <c r="W11" s="291"/>
      <c r="Y11" s="30"/>
      <c r="Z11" s="13"/>
      <c r="AA11" s="13"/>
      <c r="AB11" s="13"/>
      <c r="II11" s="293"/>
      <c r="IJ11" s="292"/>
      <c r="IK11" s="292"/>
      <c r="IL11" s="292"/>
      <c r="IM11" s="292"/>
      <c r="IN11" s="292" t="s">
        <v>332</v>
      </c>
      <c r="IO11" s="292" t="s">
        <v>308</v>
      </c>
      <c r="IP11" s="367">
        <v>0</v>
      </c>
    </row>
    <row r="12" spans="1:250" s="28" customFormat="1" ht="15">
      <c r="A12" s="26">
        <v>11</v>
      </c>
      <c r="B12" s="134">
        <v>23</v>
      </c>
      <c r="C12" s="19" t="s">
        <v>331</v>
      </c>
      <c r="D12" s="19" t="s">
        <v>308</v>
      </c>
      <c r="E12" s="131">
        <v>90039</v>
      </c>
      <c r="F12" s="132" t="s">
        <v>18</v>
      </c>
      <c r="G12" s="132" t="s">
        <v>41</v>
      </c>
      <c r="H12" s="381">
        <v>45</v>
      </c>
      <c r="I12" s="381" t="s">
        <v>247</v>
      </c>
      <c r="J12" s="381"/>
      <c r="K12" s="381"/>
      <c r="L12" s="381"/>
      <c r="M12" s="381"/>
      <c r="N12" s="381"/>
      <c r="O12" s="381"/>
      <c r="P12" s="133">
        <v>45</v>
      </c>
      <c r="Q12" s="27">
        <v>45</v>
      </c>
      <c r="R12" s="133">
        <v>0</v>
      </c>
      <c r="S12" s="133" t="e">
        <v>#NUM!</v>
      </c>
      <c r="T12" s="133">
        <v>1</v>
      </c>
      <c r="U12" s="382"/>
      <c r="W12" s="291"/>
      <c r="Y12" s="29"/>
      <c r="Z12" s="13"/>
      <c r="AA12" s="13"/>
      <c r="AB12" s="13"/>
      <c r="II12" s="293"/>
      <c r="IJ12" s="292"/>
      <c r="IK12" s="292"/>
      <c r="IL12" s="292"/>
      <c r="IM12" s="292"/>
      <c r="IN12" s="292" t="s">
        <v>331</v>
      </c>
      <c r="IO12" s="292" t="s">
        <v>308</v>
      </c>
      <c r="IP12" s="367">
        <v>0</v>
      </c>
    </row>
    <row r="13" spans="1:250" s="28" customFormat="1" ht="15">
      <c r="A13" s="26">
        <v>12</v>
      </c>
      <c r="B13" s="134">
        <v>7</v>
      </c>
      <c r="C13" s="19" t="s">
        <v>315</v>
      </c>
      <c r="D13" s="19" t="s">
        <v>308</v>
      </c>
      <c r="E13" s="131">
        <v>90023</v>
      </c>
      <c r="F13" s="132" t="s">
        <v>18</v>
      </c>
      <c r="G13" s="132" t="s">
        <v>44</v>
      </c>
      <c r="H13" s="381">
        <v>46</v>
      </c>
      <c r="I13" s="381"/>
      <c r="J13" s="381"/>
      <c r="K13" s="381"/>
      <c r="L13" s="381"/>
      <c r="M13" s="381"/>
      <c r="N13" s="381"/>
      <c r="O13" s="381"/>
      <c r="P13" s="133">
        <v>46</v>
      </c>
      <c r="Q13" s="27">
        <v>46</v>
      </c>
      <c r="R13" s="133">
        <v>0</v>
      </c>
      <c r="S13" s="133" t="e">
        <v>#NUM!</v>
      </c>
      <c r="T13" s="133">
        <v>1</v>
      </c>
      <c r="U13" s="382"/>
      <c r="W13" s="291"/>
      <c r="Y13" s="29"/>
      <c r="Z13" s="13"/>
      <c r="AA13" s="13"/>
      <c r="AB13" s="13"/>
      <c r="II13" s="293"/>
      <c r="IJ13" s="292"/>
      <c r="IK13" s="292"/>
      <c r="IL13" s="292"/>
      <c r="IM13" s="292"/>
      <c r="IN13" s="292" t="s">
        <v>315</v>
      </c>
      <c r="IO13" s="292" t="s">
        <v>308</v>
      </c>
      <c r="IP13" s="367">
        <v>0</v>
      </c>
    </row>
    <row r="14" spans="1:250" s="28" customFormat="1" ht="15">
      <c r="A14" s="26">
        <v>13</v>
      </c>
      <c r="B14" s="134">
        <v>18</v>
      </c>
      <c r="C14" s="19" t="s">
        <v>326</v>
      </c>
      <c r="D14" s="19" t="s">
        <v>308</v>
      </c>
      <c r="E14" s="131">
        <v>90034</v>
      </c>
      <c r="F14" s="132" t="s">
        <v>18</v>
      </c>
      <c r="G14" s="132" t="s">
        <v>41</v>
      </c>
      <c r="H14" s="381">
        <v>46</v>
      </c>
      <c r="I14" s="381"/>
      <c r="J14" s="381"/>
      <c r="K14" s="381"/>
      <c r="L14" s="381"/>
      <c r="M14" s="381"/>
      <c r="N14" s="381"/>
      <c r="O14" s="381"/>
      <c r="P14" s="133">
        <v>46</v>
      </c>
      <c r="Q14" s="27">
        <v>46</v>
      </c>
      <c r="R14" s="133">
        <v>0</v>
      </c>
      <c r="S14" s="133" t="e">
        <v>#NUM!</v>
      </c>
      <c r="T14" s="133">
        <v>1</v>
      </c>
      <c r="U14" s="382"/>
      <c r="W14" s="291"/>
      <c r="Y14" s="29"/>
      <c r="Z14" s="13"/>
      <c r="AA14" s="13"/>
      <c r="AB14" s="13"/>
      <c r="II14" s="293"/>
      <c r="IJ14" s="292"/>
      <c r="IK14" s="292"/>
      <c r="IL14" s="292"/>
      <c r="IM14" s="292"/>
      <c r="IN14" s="292" t="s">
        <v>326</v>
      </c>
      <c r="IO14" s="292" t="s">
        <v>308</v>
      </c>
      <c r="IP14" s="367">
        <v>0</v>
      </c>
    </row>
    <row r="15" spans="1:250" s="28" customFormat="1" ht="15">
      <c r="A15" s="26">
        <v>14</v>
      </c>
      <c r="B15" s="134">
        <v>19</v>
      </c>
      <c r="C15" s="19" t="s">
        <v>327</v>
      </c>
      <c r="D15" s="19" t="s">
        <v>308</v>
      </c>
      <c r="E15" s="131">
        <v>90035</v>
      </c>
      <c r="F15" s="132" t="s">
        <v>18</v>
      </c>
      <c r="G15" s="132" t="s">
        <v>41</v>
      </c>
      <c r="H15" s="381">
        <v>47</v>
      </c>
      <c r="I15" s="381"/>
      <c r="J15" s="381"/>
      <c r="K15" s="381"/>
      <c r="L15" s="381"/>
      <c r="M15" s="381"/>
      <c r="N15" s="381"/>
      <c r="O15" s="381"/>
      <c r="P15" s="133">
        <v>47</v>
      </c>
      <c r="Q15" s="27">
        <v>47</v>
      </c>
      <c r="R15" s="133">
        <v>0</v>
      </c>
      <c r="S15" s="133" t="e">
        <v>#NUM!</v>
      </c>
      <c r="T15" s="133">
        <v>1</v>
      </c>
      <c r="U15" s="382"/>
      <c r="W15" s="291"/>
      <c r="Y15" s="29"/>
      <c r="Z15" s="13"/>
      <c r="AA15" s="13"/>
      <c r="AB15" s="13"/>
      <c r="II15" s="293"/>
      <c r="IJ15" s="292"/>
      <c r="IK15" s="292"/>
      <c r="IL15" s="292"/>
      <c r="IM15" s="292"/>
      <c r="IN15" s="292" t="s">
        <v>327</v>
      </c>
      <c r="IO15" s="292" t="s">
        <v>308</v>
      </c>
      <c r="IP15" s="367">
        <v>0</v>
      </c>
    </row>
    <row r="16" spans="1:250" s="28" customFormat="1" ht="15">
      <c r="A16" s="26">
        <v>15</v>
      </c>
      <c r="B16" s="134">
        <v>29</v>
      </c>
      <c r="C16" s="19" t="s">
        <v>337</v>
      </c>
      <c r="D16" s="19" t="s">
        <v>308</v>
      </c>
      <c r="E16" s="131">
        <v>90045</v>
      </c>
      <c r="F16" s="132" t="s">
        <v>18</v>
      </c>
      <c r="G16" s="132" t="s">
        <v>41</v>
      </c>
      <c r="H16" s="381">
        <v>47</v>
      </c>
      <c r="I16" s="381"/>
      <c r="J16" s="381"/>
      <c r="K16" s="381"/>
      <c r="L16" s="381"/>
      <c r="M16" s="381"/>
      <c r="N16" s="381"/>
      <c r="O16" s="381"/>
      <c r="P16" s="133">
        <v>47</v>
      </c>
      <c r="Q16" s="27">
        <v>47</v>
      </c>
      <c r="R16" s="133">
        <v>0</v>
      </c>
      <c r="S16" s="133" t="e">
        <v>#NUM!</v>
      </c>
      <c r="T16" s="133">
        <v>1</v>
      </c>
      <c r="U16" s="382"/>
      <c r="W16" s="291"/>
      <c r="Y16" s="29"/>
      <c r="Z16" s="13"/>
      <c r="AA16" s="13"/>
      <c r="AB16" s="13"/>
      <c r="II16" s="293"/>
      <c r="IJ16" s="292"/>
      <c r="IK16" s="292"/>
      <c r="IL16" s="292"/>
      <c r="IM16" s="292"/>
      <c r="IN16" s="292" t="s">
        <v>337</v>
      </c>
      <c r="IO16" s="292" t="s">
        <v>308</v>
      </c>
      <c r="IP16" s="367">
        <v>0</v>
      </c>
    </row>
    <row r="17" spans="1:250" s="28" customFormat="1" ht="15">
      <c r="A17" s="26">
        <v>16</v>
      </c>
      <c r="B17" s="134">
        <v>11</v>
      </c>
      <c r="C17" s="19" t="s">
        <v>319</v>
      </c>
      <c r="D17" s="19" t="s">
        <v>308</v>
      </c>
      <c r="E17" s="131">
        <v>90027</v>
      </c>
      <c r="F17" s="132" t="s">
        <v>18</v>
      </c>
      <c r="G17" s="132" t="s">
        <v>41</v>
      </c>
      <c r="H17" s="381">
        <v>48</v>
      </c>
      <c r="I17" s="381"/>
      <c r="J17" s="381"/>
      <c r="K17" s="381"/>
      <c r="L17" s="381"/>
      <c r="M17" s="381"/>
      <c r="N17" s="381"/>
      <c r="O17" s="381"/>
      <c r="P17" s="133">
        <v>48</v>
      </c>
      <c r="Q17" s="27">
        <v>48</v>
      </c>
      <c r="R17" s="133">
        <v>0</v>
      </c>
      <c r="S17" s="133" t="e">
        <v>#NUM!</v>
      </c>
      <c r="T17" s="133">
        <v>1</v>
      </c>
      <c r="U17" s="382"/>
      <c r="W17" s="291"/>
      <c r="Y17" s="29"/>
      <c r="Z17" s="13"/>
      <c r="AA17" s="13"/>
      <c r="AB17" s="13"/>
      <c r="II17" s="293"/>
      <c r="IJ17" s="292"/>
      <c r="IK17" s="292"/>
      <c r="IL17" s="292"/>
      <c r="IM17" s="292"/>
      <c r="IN17" s="292" t="s">
        <v>319</v>
      </c>
      <c r="IO17" s="292" t="s">
        <v>308</v>
      </c>
      <c r="IP17" s="367">
        <v>0</v>
      </c>
    </row>
    <row r="18" spans="1:250" s="28" customFormat="1" ht="15">
      <c r="A18" s="26">
        <v>17</v>
      </c>
      <c r="B18" s="134">
        <v>28</v>
      </c>
      <c r="C18" s="19" t="s">
        <v>336</v>
      </c>
      <c r="D18" s="19" t="s">
        <v>308</v>
      </c>
      <c r="E18" s="131">
        <v>90044</v>
      </c>
      <c r="F18" s="132" t="s">
        <v>18</v>
      </c>
      <c r="G18" s="132" t="s">
        <v>41</v>
      </c>
      <c r="H18" s="381">
        <v>48</v>
      </c>
      <c r="I18" s="381"/>
      <c r="J18" s="381"/>
      <c r="K18" s="381"/>
      <c r="L18" s="381"/>
      <c r="M18" s="381"/>
      <c r="N18" s="381"/>
      <c r="O18" s="381"/>
      <c r="P18" s="133">
        <v>48</v>
      </c>
      <c r="Q18" s="27">
        <v>48</v>
      </c>
      <c r="R18" s="133">
        <v>0</v>
      </c>
      <c r="S18" s="133" t="e">
        <v>#NUM!</v>
      </c>
      <c r="T18" s="133">
        <v>1</v>
      </c>
      <c r="U18" s="382"/>
      <c r="W18" s="291"/>
      <c r="X18" s="109"/>
      <c r="Y18" s="29"/>
      <c r="Z18" s="13"/>
      <c r="AA18" s="13"/>
      <c r="AB18" s="13"/>
      <c r="II18" s="293"/>
      <c r="IJ18" s="292"/>
      <c r="IK18" s="292"/>
      <c r="IL18" s="292"/>
      <c r="IM18" s="292"/>
      <c r="IN18" s="292" t="s">
        <v>336</v>
      </c>
      <c r="IO18" s="292" t="s">
        <v>308</v>
      </c>
      <c r="IP18" s="367">
        <v>0</v>
      </c>
    </row>
    <row r="19" spans="1:250" s="28" customFormat="1" ht="15" customHeight="1">
      <c r="A19" s="26">
        <v>18</v>
      </c>
      <c r="B19" s="134">
        <v>10</v>
      </c>
      <c r="C19" s="19" t="s">
        <v>318</v>
      </c>
      <c r="D19" s="19" t="s">
        <v>308</v>
      </c>
      <c r="E19" s="131">
        <v>90026</v>
      </c>
      <c r="F19" s="132" t="s">
        <v>18</v>
      </c>
      <c r="G19" s="132" t="s">
        <v>44</v>
      </c>
      <c r="H19" s="381">
        <v>49</v>
      </c>
      <c r="I19" s="381"/>
      <c r="J19" s="381"/>
      <c r="K19" s="381"/>
      <c r="L19" s="381"/>
      <c r="M19" s="381"/>
      <c r="N19" s="381"/>
      <c r="O19" s="381"/>
      <c r="P19" s="133">
        <v>49</v>
      </c>
      <c r="Q19" s="27">
        <v>49</v>
      </c>
      <c r="R19" s="133">
        <v>0</v>
      </c>
      <c r="S19" s="133" t="e">
        <v>#NUM!</v>
      </c>
      <c r="T19" s="133">
        <v>1</v>
      </c>
      <c r="U19" s="382"/>
      <c r="W19" s="291"/>
      <c r="X19" s="446"/>
      <c r="Y19" s="447"/>
      <c r="Z19" s="447"/>
      <c r="AA19" s="447"/>
      <c r="AB19" s="447"/>
      <c r="II19" s="293"/>
      <c r="IJ19" s="292"/>
      <c r="IK19" s="292"/>
      <c r="IL19" s="292"/>
      <c r="IM19" s="292"/>
      <c r="IN19" s="292" t="s">
        <v>318</v>
      </c>
      <c r="IO19" s="292" t="s">
        <v>308</v>
      </c>
      <c r="IP19" s="367">
        <v>0</v>
      </c>
    </row>
    <row r="20" spans="1:250" s="28" customFormat="1" ht="15">
      <c r="A20" s="26">
        <v>19</v>
      </c>
      <c r="B20" s="134">
        <v>27</v>
      </c>
      <c r="C20" s="19" t="s">
        <v>335</v>
      </c>
      <c r="D20" s="19" t="s">
        <v>308</v>
      </c>
      <c r="E20" s="131">
        <v>90043</v>
      </c>
      <c r="F20" s="132" t="s">
        <v>18</v>
      </c>
      <c r="G20" s="132" t="s">
        <v>41</v>
      </c>
      <c r="H20" s="381">
        <v>49</v>
      </c>
      <c r="I20" s="381"/>
      <c r="J20" s="381"/>
      <c r="K20" s="381"/>
      <c r="L20" s="381"/>
      <c r="M20" s="381"/>
      <c r="N20" s="381"/>
      <c r="O20" s="381"/>
      <c r="P20" s="133">
        <v>49</v>
      </c>
      <c r="Q20" s="27">
        <v>49</v>
      </c>
      <c r="R20" s="133">
        <v>0</v>
      </c>
      <c r="S20" s="133" t="e">
        <v>#NUM!</v>
      </c>
      <c r="T20" s="133">
        <v>1</v>
      </c>
      <c r="U20" s="382"/>
      <c r="W20" s="291"/>
      <c r="X20" s="446"/>
      <c r="Y20" s="447"/>
      <c r="Z20" s="447"/>
      <c r="AA20" s="447"/>
      <c r="AB20" s="447"/>
      <c r="II20" s="293"/>
      <c r="IJ20" s="292"/>
      <c r="IK20" s="292"/>
      <c r="IL20" s="292"/>
      <c r="IM20" s="292"/>
      <c r="IN20" s="292" t="s">
        <v>335</v>
      </c>
      <c r="IO20" s="292" t="s">
        <v>308</v>
      </c>
      <c r="IP20" s="367">
        <v>0</v>
      </c>
    </row>
    <row r="21" spans="1:250" s="28" customFormat="1" ht="15">
      <c r="A21" s="26">
        <v>20</v>
      </c>
      <c r="B21" s="134">
        <v>9</v>
      </c>
      <c r="C21" s="19" t="s">
        <v>317</v>
      </c>
      <c r="D21" s="19" t="s">
        <v>308</v>
      </c>
      <c r="E21" s="131">
        <v>90025</v>
      </c>
      <c r="F21" s="132" t="s">
        <v>18</v>
      </c>
      <c r="G21" s="132" t="s">
        <v>41</v>
      </c>
      <c r="H21" s="381">
        <v>50</v>
      </c>
      <c r="I21" s="381"/>
      <c r="J21" s="381"/>
      <c r="K21" s="381"/>
      <c r="L21" s="381"/>
      <c r="M21" s="381"/>
      <c r="N21" s="381"/>
      <c r="O21" s="381"/>
      <c r="P21" s="133">
        <v>50</v>
      </c>
      <c r="Q21" s="27">
        <v>50</v>
      </c>
      <c r="R21" s="133">
        <v>0</v>
      </c>
      <c r="S21" s="133" t="e">
        <v>#NUM!</v>
      </c>
      <c r="T21" s="133">
        <v>1</v>
      </c>
      <c r="U21" s="382"/>
      <c r="W21" s="291"/>
      <c r="X21" s="448"/>
      <c r="Y21" s="448"/>
      <c r="Z21" s="448"/>
      <c r="AA21" s="448"/>
      <c r="AB21" s="448"/>
      <c r="II21" s="293"/>
      <c r="IJ21" s="292"/>
      <c r="IK21" s="292"/>
      <c r="IL21" s="292"/>
      <c r="IM21" s="292"/>
      <c r="IN21" s="292" t="s">
        <v>317</v>
      </c>
      <c r="IO21" s="292" t="s">
        <v>308</v>
      </c>
      <c r="IP21" s="367">
        <v>0</v>
      </c>
    </row>
    <row r="22" spans="1:250" s="28" customFormat="1" ht="15">
      <c r="A22" s="26">
        <v>21</v>
      </c>
      <c r="B22" s="134">
        <v>16</v>
      </c>
      <c r="C22" s="19" t="s">
        <v>324</v>
      </c>
      <c r="D22" s="19" t="s">
        <v>308</v>
      </c>
      <c r="E22" s="131">
        <v>90032</v>
      </c>
      <c r="F22" s="132" t="s">
        <v>18</v>
      </c>
      <c r="G22" s="132" t="s">
        <v>41</v>
      </c>
      <c r="H22" s="381">
        <v>50</v>
      </c>
      <c r="I22" s="381"/>
      <c r="J22" s="381"/>
      <c r="K22" s="381"/>
      <c r="L22" s="381"/>
      <c r="M22" s="381"/>
      <c r="N22" s="381"/>
      <c r="O22" s="381"/>
      <c r="P22" s="133">
        <v>50</v>
      </c>
      <c r="Q22" s="27">
        <v>50</v>
      </c>
      <c r="R22" s="133">
        <v>0</v>
      </c>
      <c r="S22" s="133" t="e">
        <v>#NUM!</v>
      </c>
      <c r="T22" s="133">
        <v>1</v>
      </c>
      <c r="U22" s="382"/>
      <c r="W22" s="291"/>
      <c r="X22" s="448"/>
      <c r="Y22" s="448"/>
      <c r="Z22" s="448"/>
      <c r="AA22" s="448"/>
      <c r="AB22" s="448"/>
      <c r="II22" s="293"/>
      <c r="IJ22" s="292"/>
      <c r="IK22" s="292"/>
      <c r="IL22" s="292"/>
      <c r="IM22" s="292"/>
      <c r="IN22" s="292" t="s">
        <v>324</v>
      </c>
      <c r="IO22" s="292" t="s">
        <v>308</v>
      </c>
      <c r="IP22" s="367">
        <v>0</v>
      </c>
    </row>
    <row r="23" spans="1:250" s="28" customFormat="1" ht="15">
      <c r="A23" s="26">
        <v>22</v>
      </c>
      <c r="B23" s="134">
        <v>15</v>
      </c>
      <c r="C23" s="19" t="s">
        <v>323</v>
      </c>
      <c r="D23" s="19" t="s">
        <v>308</v>
      </c>
      <c r="E23" s="131">
        <v>90031</v>
      </c>
      <c r="F23" s="132" t="s">
        <v>18</v>
      </c>
      <c r="G23" s="132" t="s">
        <v>44</v>
      </c>
      <c r="H23" s="381">
        <v>51</v>
      </c>
      <c r="I23" s="381"/>
      <c r="J23" s="381"/>
      <c r="K23" s="381"/>
      <c r="L23" s="381"/>
      <c r="M23" s="381"/>
      <c r="N23" s="381"/>
      <c r="O23" s="381"/>
      <c r="P23" s="133">
        <v>51</v>
      </c>
      <c r="Q23" s="27">
        <v>51</v>
      </c>
      <c r="R23" s="133">
        <v>0</v>
      </c>
      <c r="S23" s="133" t="e">
        <v>#NUM!</v>
      </c>
      <c r="T23" s="133">
        <v>1</v>
      </c>
      <c r="U23" s="382"/>
      <c r="W23" s="291"/>
      <c r="X23" s="109"/>
      <c r="Y23" s="30"/>
      <c r="Z23" s="13"/>
      <c r="AA23" s="13"/>
      <c r="AB23" s="13"/>
      <c r="II23" s="293"/>
      <c r="IJ23" s="292"/>
      <c r="IK23" s="292"/>
      <c r="IL23" s="292"/>
      <c r="IM23" s="292"/>
      <c r="IN23" s="292" t="s">
        <v>323</v>
      </c>
      <c r="IO23" s="292" t="s">
        <v>308</v>
      </c>
      <c r="IP23" s="367">
        <v>0</v>
      </c>
    </row>
    <row r="24" spans="1:250" s="28" customFormat="1" ht="15">
      <c r="A24" s="26">
        <v>23</v>
      </c>
      <c r="B24" s="134">
        <v>21</v>
      </c>
      <c r="C24" s="19" t="s">
        <v>329</v>
      </c>
      <c r="D24" s="19" t="s">
        <v>308</v>
      </c>
      <c r="E24" s="131">
        <v>90037</v>
      </c>
      <c r="F24" s="132" t="s">
        <v>18</v>
      </c>
      <c r="G24" s="132" t="s">
        <v>44</v>
      </c>
      <c r="H24" s="381">
        <v>52</v>
      </c>
      <c r="I24" s="381"/>
      <c r="J24" s="381"/>
      <c r="K24" s="381"/>
      <c r="L24" s="381"/>
      <c r="M24" s="381"/>
      <c r="N24" s="381"/>
      <c r="O24" s="381"/>
      <c r="P24" s="133">
        <v>52</v>
      </c>
      <c r="Q24" s="27">
        <v>52</v>
      </c>
      <c r="R24" s="133">
        <v>0</v>
      </c>
      <c r="S24" s="133" t="e">
        <v>#NUM!</v>
      </c>
      <c r="T24" s="133">
        <v>1</v>
      </c>
      <c r="U24" s="382"/>
      <c r="W24" s="291"/>
      <c r="Y24" s="30"/>
      <c r="Z24" s="13"/>
      <c r="AA24" s="13"/>
      <c r="AB24" s="13"/>
      <c r="II24" s="293"/>
      <c r="IJ24" s="292"/>
      <c r="IK24" s="292"/>
      <c r="IL24" s="292"/>
      <c r="IM24" s="292"/>
      <c r="IN24" s="292" t="s">
        <v>329</v>
      </c>
      <c r="IO24" s="292" t="s">
        <v>308</v>
      </c>
      <c r="IP24" s="367">
        <v>0</v>
      </c>
    </row>
    <row r="25" spans="1:250" s="28" customFormat="1" ht="15">
      <c r="A25" s="26">
        <v>24</v>
      </c>
      <c r="B25" s="134">
        <v>22</v>
      </c>
      <c r="C25" s="19" t="s">
        <v>330</v>
      </c>
      <c r="D25" s="19" t="s">
        <v>308</v>
      </c>
      <c r="E25" s="131">
        <v>90038</v>
      </c>
      <c r="F25" s="132" t="s">
        <v>18</v>
      </c>
      <c r="G25" s="132" t="s">
        <v>44</v>
      </c>
      <c r="H25" s="381">
        <v>53</v>
      </c>
      <c r="I25" s="381"/>
      <c r="J25" s="381"/>
      <c r="K25" s="381"/>
      <c r="L25" s="381"/>
      <c r="M25" s="381"/>
      <c r="N25" s="381"/>
      <c r="O25" s="381"/>
      <c r="P25" s="133">
        <v>53</v>
      </c>
      <c r="Q25" s="27">
        <v>53</v>
      </c>
      <c r="R25" s="133">
        <v>0</v>
      </c>
      <c r="S25" s="133" t="e">
        <v>#NUM!</v>
      </c>
      <c r="T25" s="133">
        <v>1</v>
      </c>
      <c r="U25" s="382"/>
      <c r="W25" s="291"/>
      <c r="Y25" s="30"/>
      <c r="Z25" s="13"/>
      <c r="AA25" s="13"/>
      <c r="AB25" s="13"/>
      <c r="II25" s="293"/>
      <c r="IJ25" s="292"/>
      <c r="IK25" s="292"/>
      <c r="IL25" s="292"/>
      <c r="IM25" s="292"/>
      <c r="IN25" s="292" t="s">
        <v>330</v>
      </c>
      <c r="IO25" s="292" t="s">
        <v>308</v>
      </c>
      <c r="IP25" s="367">
        <v>0</v>
      </c>
    </row>
    <row r="26" spans="1:250" s="28" customFormat="1" ht="15">
      <c r="A26" s="26">
        <v>25</v>
      </c>
      <c r="B26" s="134">
        <v>25</v>
      </c>
      <c r="C26" s="19" t="s">
        <v>333</v>
      </c>
      <c r="D26" s="19" t="s">
        <v>308</v>
      </c>
      <c r="E26" s="131">
        <v>90041</v>
      </c>
      <c r="F26" s="132" t="s">
        <v>18</v>
      </c>
      <c r="G26" s="132" t="s">
        <v>41</v>
      </c>
      <c r="H26" s="381">
        <v>53</v>
      </c>
      <c r="I26" s="381"/>
      <c r="J26" s="381"/>
      <c r="K26" s="381"/>
      <c r="L26" s="381"/>
      <c r="M26" s="381"/>
      <c r="N26" s="381"/>
      <c r="O26" s="381"/>
      <c r="P26" s="133">
        <v>53</v>
      </c>
      <c r="Q26" s="27">
        <v>53</v>
      </c>
      <c r="R26" s="133">
        <v>0</v>
      </c>
      <c r="S26" s="133" t="e">
        <v>#NUM!</v>
      </c>
      <c r="T26" s="133">
        <v>1</v>
      </c>
      <c r="U26" s="382"/>
      <c r="W26" s="291"/>
      <c r="Y26" s="29"/>
      <c r="Z26" s="13"/>
      <c r="AA26" s="13"/>
      <c r="AB26" s="13"/>
      <c r="II26" s="293"/>
      <c r="IJ26" s="292"/>
      <c r="IK26" s="292"/>
      <c r="IL26" s="292"/>
      <c r="IM26" s="292"/>
      <c r="IN26" s="292" t="s">
        <v>333</v>
      </c>
      <c r="IO26" s="292" t="s">
        <v>308</v>
      </c>
      <c r="IP26" s="367">
        <v>0</v>
      </c>
    </row>
    <row r="27" spans="1:250" s="28" customFormat="1" ht="15">
      <c r="A27" s="26">
        <v>26</v>
      </c>
      <c r="B27" s="134">
        <v>13</v>
      </c>
      <c r="C27" s="19" t="s">
        <v>321</v>
      </c>
      <c r="D27" s="19" t="s">
        <v>308</v>
      </c>
      <c r="E27" s="131">
        <v>90029</v>
      </c>
      <c r="F27" s="132" t="s">
        <v>18</v>
      </c>
      <c r="G27" s="132" t="s">
        <v>41</v>
      </c>
      <c r="H27" s="381">
        <v>54</v>
      </c>
      <c r="I27" s="381"/>
      <c r="J27" s="381"/>
      <c r="K27" s="381"/>
      <c r="L27" s="381"/>
      <c r="M27" s="381"/>
      <c r="N27" s="381"/>
      <c r="O27" s="381"/>
      <c r="P27" s="133">
        <v>54</v>
      </c>
      <c r="Q27" s="27">
        <v>54</v>
      </c>
      <c r="R27" s="133">
        <v>0</v>
      </c>
      <c r="S27" s="133" t="e">
        <v>#NUM!</v>
      </c>
      <c r="T27" s="133">
        <v>1</v>
      </c>
      <c r="U27" s="382"/>
      <c r="W27" s="291"/>
      <c r="Y27" s="29"/>
      <c r="Z27" s="13"/>
      <c r="AA27" s="13"/>
      <c r="AB27" s="13"/>
      <c r="II27" s="293"/>
      <c r="IJ27" s="292"/>
      <c r="IK27" s="292"/>
      <c r="IL27" s="292"/>
      <c r="IM27" s="292"/>
      <c r="IN27" s="292" t="s">
        <v>321</v>
      </c>
      <c r="IO27" s="292" t="s">
        <v>308</v>
      </c>
      <c r="IP27" s="367">
        <v>0</v>
      </c>
    </row>
    <row r="28" spans="1:250" s="28" customFormat="1" ht="15">
      <c r="A28" s="26">
        <v>27</v>
      </c>
      <c r="B28" s="134">
        <v>20</v>
      </c>
      <c r="C28" s="19" t="s">
        <v>328</v>
      </c>
      <c r="D28" s="19" t="s">
        <v>308</v>
      </c>
      <c r="E28" s="131">
        <v>90036</v>
      </c>
      <c r="F28" s="132" t="s">
        <v>18</v>
      </c>
      <c r="G28" s="132" t="s">
        <v>44</v>
      </c>
      <c r="H28" s="381">
        <v>55</v>
      </c>
      <c r="I28" s="381"/>
      <c r="J28" s="381"/>
      <c r="K28" s="381"/>
      <c r="L28" s="381"/>
      <c r="M28" s="381"/>
      <c r="N28" s="381"/>
      <c r="O28" s="381"/>
      <c r="P28" s="133">
        <v>55</v>
      </c>
      <c r="Q28" s="27">
        <v>55</v>
      </c>
      <c r="R28" s="133">
        <v>0</v>
      </c>
      <c r="S28" s="133" t="e">
        <v>#NUM!</v>
      </c>
      <c r="T28" s="133">
        <v>1</v>
      </c>
      <c r="U28" s="382"/>
      <c r="W28" s="291"/>
      <c r="Y28" s="29"/>
      <c r="Z28" s="13"/>
      <c r="AA28" s="13"/>
      <c r="AB28" s="13"/>
      <c r="II28" s="293"/>
      <c r="IJ28" s="292"/>
      <c r="IK28" s="292"/>
      <c r="IL28" s="292"/>
      <c r="IM28" s="292"/>
      <c r="IN28" s="292" t="s">
        <v>328</v>
      </c>
      <c r="IO28" s="292" t="s">
        <v>308</v>
      </c>
      <c r="IP28" s="367">
        <v>0</v>
      </c>
    </row>
    <row r="29" spans="1:250" s="28" customFormat="1" ht="15">
      <c r="A29" s="26">
        <v>28</v>
      </c>
      <c r="B29" s="134">
        <v>14</v>
      </c>
      <c r="C29" s="19" t="s">
        <v>322</v>
      </c>
      <c r="D29" s="19" t="s">
        <v>308</v>
      </c>
      <c r="E29" s="131">
        <v>90030</v>
      </c>
      <c r="F29" s="132" t="s">
        <v>18</v>
      </c>
      <c r="G29" s="132" t="s">
        <v>41</v>
      </c>
      <c r="H29" s="381">
        <v>58</v>
      </c>
      <c r="I29" s="381"/>
      <c r="J29" s="381"/>
      <c r="K29" s="381"/>
      <c r="L29" s="381"/>
      <c r="M29" s="381"/>
      <c r="N29" s="381"/>
      <c r="O29" s="381"/>
      <c r="P29" s="133">
        <v>58</v>
      </c>
      <c r="Q29" s="27">
        <v>58</v>
      </c>
      <c r="R29" s="133">
        <v>0</v>
      </c>
      <c r="S29" s="133" t="e">
        <v>#NUM!</v>
      </c>
      <c r="T29" s="133">
        <v>1</v>
      </c>
      <c r="U29" s="382"/>
      <c r="W29" s="291"/>
      <c r="Y29" s="29"/>
      <c r="Z29" s="13"/>
      <c r="AA29" s="13"/>
      <c r="AB29" s="13"/>
      <c r="II29" s="293"/>
      <c r="IJ29" s="292"/>
      <c r="IK29" s="292"/>
      <c r="IL29" s="292"/>
      <c r="IM29" s="292"/>
      <c r="IN29" s="292" t="s">
        <v>322</v>
      </c>
      <c r="IO29" s="292" t="s">
        <v>308</v>
      </c>
      <c r="IP29" s="367">
        <v>0</v>
      </c>
    </row>
    <row r="30" spans="1:250" s="28" customFormat="1" ht="15">
      <c r="A30" s="26">
        <v>29</v>
      </c>
      <c r="B30" s="134">
        <v>17</v>
      </c>
      <c r="C30" s="19" t="s">
        <v>325</v>
      </c>
      <c r="D30" s="19" t="s">
        <v>308</v>
      </c>
      <c r="E30" s="131">
        <v>90033</v>
      </c>
      <c r="F30" s="132" t="s">
        <v>18</v>
      </c>
      <c r="G30" s="132" t="s">
        <v>44</v>
      </c>
      <c r="H30" s="381">
        <v>61</v>
      </c>
      <c r="I30" s="381"/>
      <c r="J30" s="381"/>
      <c r="K30" s="381"/>
      <c r="L30" s="381"/>
      <c r="M30" s="381"/>
      <c r="N30" s="381"/>
      <c r="O30" s="381"/>
      <c r="P30" s="133">
        <v>61</v>
      </c>
      <c r="Q30" s="27">
        <v>61</v>
      </c>
      <c r="R30" s="133">
        <v>0</v>
      </c>
      <c r="S30" s="133" t="e">
        <v>#NUM!</v>
      </c>
      <c r="T30" s="133">
        <v>1</v>
      </c>
      <c r="U30" s="382"/>
      <c r="W30" s="291"/>
      <c r="Y30" s="29"/>
      <c r="Z30" s="13"/>
      <c r="AA30" s="13"/>
      <c r="AB30" s="13"/>
      <c r="II30" s="293"/>
      <c r="IJ30" s="292"/>
      <c r="IK30" s="292"/>
      <c r="IL30" s="292"/>
      <c r="IM30" s="292"/>
      <c r="IN30" s="292" t="s">
        <v>325</v>
      </c>
      <c r="IO30" s="292" t="s">
        <v>308</v>
      </c>
      <c r="IP30" s="367">
        <v>0</v>
      </c>
    </row>
    <row r="31" spans="1:250" s="28" customFormat="1" ht="15">
      <c r="A31" s="26" t="s">
        <v>224</v>
      </c>
      <c r="B31" s="134">
        <v>30</v>
      </c>
      <c r="C31" s="19" t="s">
        <v>224</v>
      </c>
      <c r="D31" s="19" t="s">
        <v>224</v>
      </c>
      <c r="E31" s="131"/>
      <c r="F31" s="132" t="s">
        <v>224</v>
      </c>
      <c r="G31" s="132" t="s">
        <v>224</v>
      </c>
      <c r="H31" s="381"/>
      <c r="I31" s="381"/>
      <c r="J31" s="381"/>
      <c r="K31" s="381"/>
      <c r="L31" s="381"/>
      <c r="M31" s="381"/>
      <c r="N31" s="381"/>
      <c r="O31" s="381"/>
      <c r="P31" s="133" t="s">
        <v>224</v>
      </c>
      <c r="Q31" s="27" t="s">
        <v>224</v>
      </c>
      <c r="R31" s="133" t="s">
        <v>224</v>
      </c>
      <c r="S31" s="133" t="s">
        <v>224</v>
      </c>
      <c r="T31" s="133" t="s">
        <v>224</v>
      </c>
      <c r="U31" s="382" t="s">
        <v>224</v>
      </c>
      <c r="W31" s="291"/>
      <c r="Y31" s="29"/>
      <c r="Z31" s="13"/>
      <c r="AA31" s="13"/>
      <c r="AB31" s="13"/>
      <c r="II31" s="293"/>
      <c r="IJ31" s="292"/>
      <c r="IK31" s="292"/>
      <c r="IL31" s="292"/>
      <c r="IM31" s="292"/>
      <c r="IN31" s="292" t="s">
        <v>224</v>
      </c>
      <c r="IO31" s="292" t="s">
        <v>224</v>
      </c>
      <c r="IP31" s="367" t="e">
        <v>#N/A</v>
      </c>
    </row>
    <row r="32" spans="1:250" s="28" customFormat="1" ht="15">
      <c r="A32" s="26" t="s">
        <v>224</v>
      </c>
      <c r="B32" s="134">
        <v>31</v>
      </c>
      <c r="C32" s="19" t="s">
        <v>224</v>
      </c>
      <c r="D32" s="19" t="s">
        <v>224</v>
      </c>
      <c r="E32" s="131"/>
      <c r="F32" s="132" t="s">
        <v>224</v>
      </c>
      <c r="G32" s="132" t="s">
        <v>224</v>
      </c>
      <c r="H32" s="381"/>
      <c r="I32" s="381"/>
      <c r="J32" s="381"/>
      <c r="K32" s="381"/>
      <c r="L32" s="381"/>
      <c r="M32" s="381"/>
      <c r="N32" s="381"/>
      <c r="O32" s="381"/>
      <c r="P32" s="133" t="s">
        <v>224</v>
      </c>
      <c r="Q32" s="27" t="s">
        <v>224</v>
      </c>
      <c r="R32" s="133" t="s">
        <v>224</v>
      </c>
      <c r="S32" s="133" t="s">
        <v>224</v>
      </c>
      <c r="T32" s="133" t="s">
        <v>224</v>
      </c>
      <c r="U32" s="382" t="s">
        <v>224</v>
      </c>
      <c r="W32" s="291"/>
      <c r="Y32" s="29"/>
      <c r="Z32" s="13"/>
      <c r="AA32" s="13"/>
      <c r="AB32" s="13"/>
      <c r="II32" s="293"/>
      <c r="IJ32" s="292"/>
      <c r="IK32" s="292"/>
      <c r="IL32" s="292"/>
      <c r="IM32" s="292"/>
      <c r="IN32" s="292" t="s">
        <v>224</v>
      </c>
      <c r="IO32" s="292" t="s">
        <v>224</v>
      </c>
      <c r="IP32" s="367" t="e">
        <v>#N/A</v>
      </c>
    </row>
    <row r="33" spans="1:250" s="28" customFormat="1" ht="15">
      <c r="A33" s="26" t="s">
        <v>224</v>
      </c>
      <c r="B33" s="134">
        <v>32</v>
      </c>
      <c r="C33" s="19" t="s">
        <v>224</v>
      </c>
      <c r="D33" s="19" t="s">
        <v>224</v>
      </c>
      <c r="E33" s="131"/>
      <c r="F33" s="132" t="s">
        <v>224</v>
      </c>
      <c r="G33" s="132" t="s">
        <v>224</v>
      </c>
      <c r="H33" s="381"/>
      <c r="I33" s="381"/>
      <c r="J33" s="381"/>
      <c r="K33" s="381"/>
      <c r="L33" s="381"/>
      <c r="M33" s="381"/>
      <c r="N33" s="381"/>
      <c r="O33" s="381"/>
      <c r="P33" s="133" t="s">
        <v>224</v>
      </c>
      <c r="Q33" s="27" t="s">
        <v>224</v>
      </c>
      <c r="R33" s="133" t="s">
        <v>224</v>
      </c>
      <c r="S33" s="133" t="s">
        <v>224</v>
      </c>
      <c r="T33" s="133" t="s">
        <v>224</v>
      </c>
      <c r="U33" s="382" t="s">
        <v>224</v>
      </c>
      <c r="W33" s="291"/>
      <c r="Y33" s="29"/>
      <c r="Z33" s="13"/>
      <c r="AA33" s="13"/>
      <c r="AB33" s="13"/>
      <c r="II33" s="293"/>
      <c r="IJ33" s="292"/>
      <c r="IK33" s="292"/>
      <c r="IL33" s="292"/>
      <c r="IM33" s="292"/>
      <c r="IN33" s="292" t="s">
        <v>224</v>
      </c>
      <c r="IO33" s="292" t="s">
        <v>224</v>
      </c>
      <c r="IP33" s="367" t="e">
        <v>#N/A</v>
      </c>
    </row>
    <row r="34" spans="1:250" s="28" customFormat="1" ht="15">
      <c r="A34" s="26" t="s">
        <v>224</v>
      </c>
      <c r="B34" s="134">
        <v>33</v>
      </c>
      <c r="C34" s="19" t="s">
        <v>224</v>
      </c>
      <c r="D34" s="19" t="s">
        <v>224</v>
      </c>
      <c r="E34" s="131"/>
      <c r="F34" s="132" t="s">
        <v>224</v>
      </c>
      <c r="G34" s="132" t="s">
        <v>224</v>
      </c>
      <c r="H34" s="381"/>
      <c r="I34" s="381"/>
      <c r="J34" s="381"/>
      <c r="K34" s="381"/>
      <c r="L34" s="381"/>
      <c r="M34" s="381"/>
      <c r="N34" s="381"/>
      <c r="O34" s="381"/>
      <c r="P34" s="133" t="s">
        <v>224</v>
      </c>
      <c r="Q34" s="27" t="s">
        <v>224</v>
      </c>
      <c r="R34" s="133" t="s">
        <v>224</v>
      </c>
      <c r="S34" s="133" t="s">
        <v>224</v>
      </c>
      <c r="T34" s="133" t="s">
        <v>224</v>
      </c>
      <c r="U34" s="382" t="s">
        <v>224</v>
      </c>
      <c r="W34" s="291"/>
      <c r="Y34" s="29"/>
      <c r="Z34" s="13"/>
      <c r="AA34" s="13"/>
      <c r="AB34" s="13"/>
      <c r="II34" s="293"/>
      <c r="IJ34" s="292"/>
      <c r="IK34" s="292"/>
      <c r="IL34" s="292"/>
      <c r="IM34" s="292"/>
      <c r="IN34" s="292" t="s">
        <v>224</v>
      </c>
      <c r="IO34" s="292" t="s">
        <v>224</v>
      </c>
      <c r="IP34" s="367" t="e">
        <v>#N/A</v>
      </c>
    </row>
    <row r="35" spans="1:250" s="28" customFormat="1" ht="15">
      <c r="A35" s="26" t="s">
        <v>224</v>
      </c>
      <c r="B35" s="134">
        <v>34</v>
      </c>
      <c r="C35" s="19" t="s">
        <v>224</v>
      </c>
      <c r="D35" s="19" t="s">
        <v>224</v>
      </c>
      <c r="E35" s="131"/>
      <c r="F35" s="132" t="s">
        <v>224</v>
      </c>
      <c r="G35" s="132" t="s">
        <v>224</v>
      </c>
      <c r="H35" s="381"/>
      <c r="I35" s="381"/>
      <c r="J35" s="381"/>
      <c r="K35" s="381"/>
      <c r="L35" s="381"/>
      <c r="M35" s="381"/>
      <c r="N35" s="381"/>
      <c r="O35" s="381"/>
      <c r="P35" s="133" t="s">
        <v>224</v>
      </c>
      <c r="Q35" s="27" t="s">
        <v>224</v>
      </c>
      <c r="R35" s="133" t="s">
        <v>224</v>
      </c>
      <c r="S35" s="133" t="s">
        <v>224</v>
      </c>
      <c r="T35" s="133" t="s">
        <v>224</v>
      </c>
      <c r="U35" s="382" t="s">
        <v>224</v>
      </c>
      <c r="W35" s="291"/>
      <c r="Y35" s="29"/>
      <c r="Z35" s="13"/>
      <c r="AA35" s="13"/>
      <c r="AB35" s="13"/>
      <c r="II35" s="293"/>
      <c r="IJ35" s="292"/>
      <c r="IK35" s="292"/>
      <c r="IL35" s="292"/>
      <c r="IM35" s="292"/>
      <c r="IN35" s="292" t="s">
        <v>224</v>
      </c>
      <c r="IO35" s="292" t="s">
        <v>224</v>
      </c>
      <c r="IP35" s="367" t="e">
        <v>#N/A</v>
      </c>
    </row>
    <row r="36" spans="1:250" s="28" customFormat="1" ht="15">
      <c r="A36" s="26" t="s">
        <v>224</v>
      </c>
      <c r="B36" s="134">
        <v>35</v>
      </c>
      <c r="C36" s="19" t="s">
        <v>224</v>
      </c>
      <c r="D36" s="19" t="s">
        <v>224</v>
      </c>
      <c r="E36" s="131"/>
      <c r="F36" s="132" t="s">
        <v>224</v>
      </c>
      <c r="G36" s="132" t="s">
        <v>224</v>
      </c>
      <c r="H36" s="381"/>
      <c r="I36" s="381"/>
      <c r="J36" s="381"/>
      <c r="K36" s="381"/>
      <c r="L36" s="381"/>
      <c r="M36" s="381"/>
      <c r="N36" s="381"/>
      <c r="O36" s="381"/>
      <c r="P36" s="133" t="s">
        <v>224</v>
      </c>
      <c r="Q36" s="27" t="s">
        <v>224</v>
      </c>
      <c r="R36" s="133" t="s">
        <v>224</v>
      </c>
      <c r="S36" s="133" t="s">
        <v>224</v>
      </c>
      <c r="T36" s="133" t="s">
        <v>224</v>
      </c>
      <c r="U36" s="382" t="s">
        <v>224</v>
      </c>
      <c r="W36" s="291"/>
      <c r="Y36" s="29"/>
      <c r="Z36" s="13"/>
      <c r="AA36" s="13"/>
      <c r="AB36" s="13"/>
      <c r="II36" s="293"/>
      <c r="IJ36" s="292"/>
      <c r="IK36" s="292"/>
      <c r="IL36" s="292"/>
      <c r="IM36" s="292"/>
      <c r="IN36" s="292" t="s">
        <v>224</v>
      </c>
      <c r="IO36" s="292" t="s">
        <v>224</v>
      </c>
      <c r="IP36" s="367" t="e">
        <v>#N/A</v>
      </c>
    </row>
    <row r="37" spans="1:250" s="28" customFormat="1" ht="15">
      <c r="A37" s="26" t="s">
        <v>224</v>
      </c>
      <c r="B37" s="134">
        <v>36</v>
      </c>
      <c r="C37" s="19" t="s">
        <v>224</v>
      </c>
      <c r="D37" s="19" t="s">
        <v>224</v>
      </c>
      <c r="E37" s="131"/>
      <c r="F37" s="132" t="s">
        <v>224</v>
      </c>
      <c r="G37" s="132" t="s">
        <v>224</v>
      </c>
      <c r="H37" s="381"/>
      <c r="I37" s="381"/>
      <c r="J37" s="381"/>
      <c r="K37" s="381"/>
      <c r="L37" s="381"/>
      <c r="M37" s="381"/>
      <c r="N37" s="381"/>
      <c r="O37" s="381"/>
      <c r="P37" s="133" t="s">
        <v>224</v>
      </c>
      <c r="Q37" s="27" t="s">
        <v>224</v>
      </c>
      <c r="R37" s="133" t="s">
        <v>224</v>
      </c>
      <c r="S37" s="133" t="s">
        <v>224</v>
      </c>
      <c r="T37" s="133" t="s">
        <v>224</v>
      </c>
      <c r="U37" s="382" t="s">
        <v>224</v>
      </c>
      <c r="W37" s="291"/>
      <c r="Y37" s="29"/>
      <c r="Z37" s="13"/>
      <c r="AA37" s="13"/>
      <c r="AB37" s="13"/>
      <c r="II37" s="293"/>
      <c r="IJ37" s="292"/>
      <c r="IK37" s="292"/>
      <c r="IL37" s="292"/>
      <c r="IM37" s="292"/>
      <c r="IN37" s="292" t="s">
        <v>224</v>
      </c>
      <c r="IO37" s="292" t="s">
        <v>224</v>
      </c>
      <c r="IP37" s="367" t="e">
        <v>#N/A</v>
      </c>
    </row>
    <row r="38" spans="1:250" s="28" customFormat="1" ht="15">
      <c r="A38" s="26" t="s">
        <v>224</v>
      </c>
      <c r="B38" s="134">
        <v>37</v>
      </c>
      <c r="C38" s="19" t="s">
        <v>224</v>
      </c>
      <c r="D38" s="19" t="s">
        <v>224</v>
      </c>
      <c r="E38" s="131"/>
      <c r="F38" s="132" t="s">
        <v>224</v>
      </c>
      <c r="G38" s="132" t="s">
        <v>224</v>
      </c>
      <c r="H38" s="381"/>
      <c r="I38" s="381"/>
      <c r="J38" s="381"/>
      <c r="K38" s="381"/>
      <c r="L38" s="381"/>
      <c r="M38" s="381"/>
      <c r="N38" s="381"/>
      <c r="O38" s="381"/>
      <c r="P38" s="133" t="s">
        <v>224</v>
      </c>
      <c r="Q38" s="27" t="s">
        <v>224</v>
      </c>
      <c r="R38" s="133" t="s">
        <v>224</v>
      </c>
      <c r="S38" s="133" t="s">
        <v>224</v>
      </c>
      <c r="T38" s="133" t="s">
        <v>224</v>
      </c>
      <c r="U38" s="382" t="s">
        <v>224</v>
      </c>
      <c r="W38" s="291"/>
      <c r="Y38" s="13"/>
      <c r="Z38" s="13"/>
      <c r="AA38" s="13"/>
      <c r="AB38" s="13"/>
      <c r="II38" s="293"/>
      <c r="IJ38" s="292"/>
      <c r="IK38" s="292"/>
      <c r="IL38" s="292"/>
      <c r="IM38" s="292"/>
      <c r="IN38" s="292" t="s">
        <v>224</v>
      </c>
      <c r="IO38" s="292" t="s">
        <v>224</v>
      </c>
      <c r="IP38" s="367" t="e">
        <v>#N/A</v>
      </c>
    </row>
    <row r="39" spans="1:250" s="28" customFormat="1" ht="15">
      <c r="A39" s="26" t="s">
        <v>224</v>
      </c>
      <c r="B39" s="134">
        <v>38</v>
      </c>
      <c r="C39" s="19" t="s">
        <v>224</v>
      </c>
      <c r="D39" s="19" t="s">
        <v>224</v>
      </c>
      <c r="E39" s="131"/>
      <c r="F39" s="132" t="s">
        <v>224</v>
      </c>
      <c r="G39" s="132" t="s">
        <v>224</v>
      </c>
      <c r="H39" s="381"/>
      <c r="I39" s="381"/>
      <c r="J39" s="381"/>
      <c r="K39" s="381"/>
      <c r="L39" s="381"/>
      <c r="M39" s="381"/>
      <c r="N39" s="381"/>
      <c r="O39" s="381"/>
      <c r="P39" s="133" t="s">
        <v>224</v>
      </c>
      <c r="Q39" s="27" t="s">
        <v>224</v>
      </c>
      <c r="R39" s="133" t="s">
        <v>224</v>
      </c>
      <c r="S39" s="133" t="s">
        <v>224</v>
      </c>
      <c r="T39" s="133" t="s">
        <v>224</v>
      </c>
      <c r="U39" s="382" t="s">
        <v>224</v>
      </c>
      <c r="W39" s="291"/>
      <c r="Y39" s="31"/>
      <c r="Z39" s="13"/>
      <c r="AA39" s="13"/>
      <c r="AB39" s="13"/>
      <c r="II39" s="293"/>
      <c r="IJ39" s="292"/>
      <c r="IK39" s="292"/>
      <c r="IL39" s="292"/>
      <c r="IM39" s="292"/>
      <c r="IN39" s="292" t="s">
        <v>224</v>
      </c>
      <c r="IO39" s="292" t="s">
        <v>224</v>
      </c>
      <c r="IP39" s="367" t="e">
        <v>#N/A</v>
      </c>
    </row>
    <row r="40" spans="1:250" s="28" customFormat="1" ht="15">
      <c r="A40" s="26" t="s">
        <v>224</v>
      </c>
      <c r="B40" s="134">
        <v>39</v>
      </c>
      <c r="C40" s="19" t="s">
        <v>224</v>
      </c>
      <c r="D40" s="19" t="s">
        <v>224</v>
      </c>
      <c r="E40" s="131"/>
      <c r="F40" s="132" t="s">
        <v>224</v>
      </c>
      <c r="G40" s="132" t="s">
        <v>224</v>
      </c>
      <c r="H40" s="381"/>
      <c r="I40" s="381"/>
      <c r="J40" s="381"/>
      <c r="K40" s="381"/>
      <c r="L40" s="381"/>
      <c r="M40" s="381"/>
      <c r="N40" s="381"/>
      <c r="O40" s="381"/>
      <c r="P40" s="133" t="s">
        <v>224</v>
      </c>
      <c r="Q40" s="27" t="s">
        <v>224</v>
      </c>
      <c r="R40" s="133" t="s">
        <v>224</v>
      </c>
      <c r="S40" s="133" t="s">
        <v>224</v>
      </c>
      <c r="T40" s="133" t="s">
        <v>224</v>
      </c>
      <c r="U40" s="382" t="s">
        <v>224</v>
      </c>
      <c r="W40" s="291"/>
      <c r="Y40" s="31"/>
      <c r="Z40" s="13"/>
      <c r="AA40" s="13"/>
      <c r="AB40" s="13"/>
      <c r="II40" s="293"/>
      <c r="IJ40" s="292"/>
      <c r="IK40" s="292"/>
      <c r="IL40" s="292"/>
      <c r="IM40" s="292"/>
      <c r="IN40" s="292" t="s">
        <v>224</v>
      </c>
      <c r="IO40" s="292" t="s">
        <v>224</v>
      </c>
      <c r="IP40" s="367" t="e">
        <v>#N/A</v>
      </c>
    </row>
    <row r="41" spans="1:250" s="28" customFormat="1" ht="15">
      <c r="A41" s="26" t="s">
        <v>224</v>
      </c>
      <c r="B41" s="134">
        <v>40</v>
      </c>
      <c r="C41" s="19" t="s">
        <v>224</v>
      </c>
      <c r="D41" s="19" t="s">
        <v>224</v>
      </c>
      <c r="E41" s="131"/>
      <c r="F41" s="132" t="s">
        <v>224</v>
      </c>
      <c r="G41" s="132" t="s">
        <v>224</v>
      </c>
      <c r="H41" s="381"/>
      <c r="I41" s="381"/>
      <c r="J41" s="381"/>
      <c r="K41" s="381"/>
      <c r="L41" s="381"/>
      <c r="M41" s="381"/>
      <c r="N41" s="381"/>
      <c r="O41" s="381"/>
      <c r="P41" s="133" t="s">
        <v>224</v>
      </c>
      <c r="Q41" s="27" t="s">
        <v>224</v>
      </c>
      <c r="R41" s="133" t="s">
        <v>224</v>
      </c>
      <c r="S41" s="133" t="s">
        <v>224</v>
      </c>
      <c r="T41" s="133" t="s">
        <v>224</v>
      </c>
      <c r="U41" s="382" t="s">
        <v>224</v>
      </c>
      <c r="W41" s="291"/>
      <c r="Y41" s="31"/>
      <c r="Z41" s="13"/>
      <c r="AA41" s="13"/>
      <c r="AB41" s="13"/>
      <c r="II41" s="293"/>
      <c r="IJ41" s="292"/>
      <c r="IK41" s="292"/>
      <c r="IL41" s="292"/>
      <c r="IM41" s="292"/>
      <c r="IN41" s="292" t="s">
        <v>224</v>
      </c>
      <c r="IO41" s="292" t="s">
        <v>224</v>
      </c>
      <c r="IP41" s="367" t="e">
        <v>#N/A</v>
      </c>
    </row>
    <row r="42" spans="1:250" s="28" customFormat="1" ht="15">
      <c r="A42" s="26" t="s">
        <v>224</v>
      </c>
      <c r="B42" s="134">
        <v>41</v>
      </c>
      <c r="C42" s="19" t="s">
        <v>224</v>
      </c>
      <c r="D42" s="19" t="s">
        <v>224</v>
      </c>
      <c r="E42" s="131"/>
      <c r="F42" s="132" t="s">
        <v>224</v>
      </c>
      <c r="G42" s="132" t="s">
        <v>224</v>
      </c>
      <c r="H42" s="381"/>
      <c r="I42" s="381"/>
      <c r="J42" s="381"/>
      <c r="K42" s="381"/>
      <c r="L42" s="381"/>
      <c r="M42" s="381"/>
      <c r="N42" s="381"/>
      <c r="O42" s="381"/>
      <c r="P42" s="133" t="s">
        <v>224</v>
      </c>
      <c r="Q42" s="27" t="s">
        <v>224</v>
      </c>
      <c r="R42" s="133" t="s">
        <v>224</v>
      </c>
      <c r="S42" s="133" t="s">
        <v>224</v>
      </c>
      <c r="T42" s="133" t="s">
        <v>224</v>
      </c>
      <c r="U42" s="382" t="s">
        <v>224</v>
      </c>
      <c r="W42" s="291"/>
      <c r="Y42" s="31"/>
      <c r="Z42" s="13"/>
      <c r="AA42" s="13"/>
      <c r="AB42" s="13"/>
      <c r="II42" s="293"/>
      <c r="IJ42" s="292"/>
      <c r="IK42" s="292"/>
      <c r="IL42" s="292"/>
      <c r="IM42" s="292"/>
      <c r="IN42" s="292" t="s">
        <v>224</v>
      </c>
      <c r="IO42" s="292" t="s">
        <v>224</v>
      </c>
      <c r="IP42" s="367" t="e">
        <v>#N/A</v>
      </c>
    </row>
    <row r="43" spans="1:250" s="28" customFormat="1" ht="15">
      <c r="A43" s="26" t="s">
        <v>224</v>
      </c>
      <c r="B43" s="134">
        <v>42</v>
      </c>
      <c r="C43" s="19" t="s">
        <v>224</v>
      </c>
      <c r="D43" s="19" t="s">
        <v>224</v>
      </c>
      <c r="E43" s="131"/>
      <c r="F43" s="132" t="s">
        <v>224</v>
      </c>
      <c r="G43" s="132" t="s">
        <v>224</v>
      </c>
      <c r="H43" s="381"/>
      <c r="I43" s="381"/>
      <c r="J43" s="381"/>
      <c r="K43" s="381"/>
      <c r="L43" s="381"/>
      <c r="M43" s="381"/>
      <c r="N43" s="381"/>
      <c r="O43" s="381"/>
      <c r="P43" s="133" t="s">
        <v>224</v>
      </c>
      <c r="Q43" s="27" t="s">
        <v>224</v>
      </c>
      <c r="R43" s="133" t="s">
        <v>224</v>
      </c>
      <c r="S43" s="133" t="s">
        <v>224</v>
      </c>
      <c r="T43" s="133" t="s">
        <v>224</v>
      </c>
      <c r="U43" s="382" t="s">
        <v>224</v>
      </c>
      <c r="W43" s="291"/>
      <c r="Y43" s="31"/>
      <c r="Z43" s="13"/>
      <c r="AA43" s="13"/>
      <c r="AB43" s="13"/>
      <c r="II43" s="293"/>
      <c r="IJ43" s="292"/>
      <c r="IK43" s="292"/>
      <c r="IL43" s="292"/>
      <c r="IM43" s="292"/>
      <c r="IN43" s="292" t="s">
        <v>224</v>
      </c>
      <c r="IO43" s="292" t="s">
        <v>224</v>
      </c>
      <c r="IP43" s="367" t="e">
        <v>#N/A</v>
      </c>
    </row>
    <row r="44" spans="1:250" s="28" customFormat="1" ht="15">
      <c r="A44" s="26" t="s">
        <v>224</v>
      </c>
      <c r="B44" s="134">
        <v>43</v>
      </c>
      <c r="C44" s="19" t="s">
        <v>224</v>
      </c>
      <c r="D44" s="19" t="s">
        <v>224</v>
      </c>
      <c r="E44" s="131"/>
      <c r="F44" s="132" t="s">
        <v>224</v>
      </c>
      <c r="G44" s="132" t="s">
        <v>224</v>
      </c>
      <c r="H44" s="381"/>
      <c r="I44" s="381"/>
      <c r="J44" s="381"/>
      <c r="K44" s="381"/>
      <c r="L44" s="381"/>
      <c r="M44" s="381"/>
      <c r="N44" s="381"/>
      <c r="O44" s="381"/>
      <c r="P44" s="133" t="s">
        <v>224</v>
      </c>
      <c r="Q44" s="27" t="s">
        <v>224</v>
      </c>
      <c r="R44" s="133" t="s">
        <v>224</v>
      </c>
      <c r="S44" s="133" t="s">
        <v>224</v>
      </c>
      <c r="T44" s="133" t="s">
        <v>224</v>
      </c>
      <c r="U44" s="382" t="s">
        <v>224</v>
      </c>
      <c r="W44" s="291"/>
      <c r="Y44" s="31"/>
      <c r="Z44" s="13"/>
      <c r="AA44" s="13"/>
      <c r="AB44" s="13"/>
      <c r="II44" s="293"/>
      <c r="IJ44" s="292"/>
      <c r="IK44" s="292"/>
      <c r="IL44" s="292"/>
      <c r="IM44" s="292"/>
      <c r="IN44" s="292" t="s">
        <v>224</v>
      </c>
      <c r="IO44" s="292" t="s">
        <v>224</v>
      </c>
      <c r="IP44" s="367" t="e">
        <v>#N/A</v>
      </c>
    </row>
    <row r="45" spans="1:250" s="28" customFormat="1" ht="15">
      <c r="A45" s="26" t="s">
        <v>224</v>
      </c>
      <c r="B45" s="134">
        <v>44</v>
      </c>
      <c r="C45" s="19" t="s">
        <v>224</v>
      </c>
      <c r="D45" s="19" t="s">
        <v>224</v>
      </c>
      <c r="E45" s="131"/>
      <c r="F45" s="132" t="s">
        <v>224</v>
      </c>
      <c r="G45" s="132" t="s">
        <v>224</v>
      </c>
      <c r="H45" s="381"/>
      <c r="I45" s="381"/>
      <c r="J45" s="381"/>
      <c r="K45" s="381"/>
      <c r="L45" s="381"/>
      <c r="M45" s="381"/>
      <c r="N45" s="381"/>
      <c r="O45" s="381"/>
      <c r="P45" s="133" t="s">
        <v>224</v>
      </c>
      <c r="Q45" s="27" t="s">
        <v>224</v>
      </c>
      <c r="R45" s="133" t="s">
        <v>224</v>
      </c>
      <c r="S45" s="133" t="s">
        <v>224</v>
      </c>
      <c r="T45" s="133" t="s">
        <v>224</v>
      </c>
      <c r="U45" s="382" t="s">
        <v>224</v>
      </c>
      <c r="W45" s="291"/>
      <c r="Y45" s="31"/>
      <c r="Z45" s="13"/>
      <c r="AA45" s="13"/>
      <c r="AB45" s="13"/>
      <c r="II45" s="293"/>
      <c r="IJ45" s="292"/>
      <c r="IK45" s="292"/>
      <c r="IL45" s="292"/>
      <c r="IM45" s="292"/>
      <c r="IN45" s="292" t="s">
        <v>224</v>
      </c>
      <c r="IO45" s="292" t="s">
        <v>224</v>
      </c>
      <c r="IP45" s="367" t="e">
        <v>#N/A</v>
      </c>
    </row>
    <row r="46" spans="1:250" s="28" customFormat="1" ht="15">
      <c r="A46" s="26" t="s">
        <v>224</v>
      </c>
      <c r="B46" s="134">
        <v>45</v>
      </c>
      <c r="C46" s="19" t="s">
        <v>224</v>
      </c>
      <c r="D46" s="19" t="s">
        <v>224</v>
      </c>
      <c r="E46" s="131"/>
      <c r="F46" s="132" t="s">
        <v>224</v>
      </c>
      <c r="G46" s="132" t="s">
        <v>224</v>
      </c>
      <c r="H46" s="381"/>
      <c r="I46" s="381"/>
      <c r="J46" s="381"/>
      <c r="K46" s="381"/>
      <c r="L46" s="381"/>
      <c r="M46" s="381"/>
      <c r="N46" s="381"/>
      <c r="O46" s="381"/>
      <c r="P46" s="133" t="s">
        <v>224</v>
      </c>
      <c r="Q46" s="27" t="s">
        <v>224</v>
      </c>
      <c r="R46" s="133" t="s">
        <v>224</v>
      </c>
      <c r="S46" s="133" t="s">
        <v>224</v>
      </c>
      <c r="T46" s="133" t="s">
        <v>224</v>
      </c>
      <c r="U46" s="382" t="s">
        <v>224</v>
      </c>
      <c r="W46" s="291"/>
      <c r="Y46" s="31"/>
      <c r="Z46" s="13"/>
      <c r="AA46" s="13"/>
      <c r="AB46" s="13"/>
      <c r="II46" s="293"/>
      <c r="IJ46" s="292"/>
      <c r="IK46" s="292"/>
      <c r="IL46" s="292"/>
      <c r="IM46" s="292"/>
      <c r="IN46" s="292" t="s">
        <v>224</v>
      </c>
      <c r="IO46" s="292" t="s">
        <v>224</v>
      </c>
      <c r="IP46" s="367" t="e">
        <v>#N/A</v>
      </c>
    </row>
    <row r="47" spans="1:250" s="28" customFormat="1" ht="15">
      <c r="A47" s="26" t="s">
        <v>224</v>
      </c>
      <c r="B47" s="134">
        <v>46</v>
      </c>
      <c r="C47" s="19" t="s">
        <v>224</v>
      </c>
      <c r="D47" s="19" t="s">
        <v>224</v>
      </c>
      <c r="E47" s="131"/>
      <c r="F47" s="132" t="s">
        <v>224</v>
      </c>
      <c r="G47" s="132" t="s">
        <v>224</v>
      </c>
      <c r="H47" s="381"/>
      <c r="I47" s="381"/>
      <c r="J47" s="381"/>
      <c r="K47" s="381"/>
      <c r="L47" s="381"/>
      <c r="M47" s="381"/>
      <c r="N47" s="381"/>
      <c r="O47" s="381"/>
      <c r="P47" s="133" t="s">
        <v>224</v>
      </c>
      <c r="Q47" s="27" t="s">
        <v>224</v>
      </c>
      <c r="R47" s="133" t="s">
        <v>224</v>
      </c>
      <c r="S47" s="133" t="s">
        <v>224</v>
      </c>
      <c r="T47" s="133" t="s">
        <v>224</v>
      </c>
      <c r="U47" s="382" t="s">
        <v>224</v>
      </c>
      <c r="W47" s="291"/>
      <c r="Y47" s="32"/>
      <c r="Z47" s="13"/>
      <c r="AA47" s="13"/>
      <c r="AB47" s="13"/>
      <c r="II47" s="293"/>
      <c r="IJ47" s="292"/>
      <c r="IK47" s="292"/>
      <c r="IL47" s="292"/>
      <c r="IM47" s="292"/>
      <c r="IN47" s="292" t="s">
        <v>224</v>
      </c>
      <c r="IO47" s="292" t="s">
        <v>224</v>
      </c>
      <c r="IP47" s="367" t="e">
        <v>#N/A</v>
      </c>
    </row>
    <row r="48" spans="1:250" s="28" customFormat="1" ht="15">
      <c r="A48" s="26" t="s">
        <v>224</v>
      </c>
      <c r="B48" s="134">
        <v>47</v>
      </c>
      <c r="C48" s="19" t="s">
        <v>224</v>
      </c>
      <c r="D48" s="19" t="s">
        <v>224</v>
      </c>
      <c r="E48" s="131"/>
      <c r="F48" s="132" t="s">
        <v>224</v>
      </c>
      <c r="G48" s="132" t="s">
        <v>224</v>
      </c>
      <c r="H48" s="381"/>
      <c r="I48" s="381"/>
      <c r="J48" s="381"/>
      <c r="K48" s="381"/>
      <c r="L48" s="381"/>
      <c r="M48" s="381"/>
      <c r="N48" s="381"/>
      <c r="O48" s="381"/>
      <c r="P48" s="133" t="s">
        <v>224</v>
      </c>
      <c r="Q48" s="27" t="s">
        <v>224</v>
      </c>
      <c r="R48" s="133" t="s">
        <v>224</v>
      </c>
      <c r="S48" s="133" t="s">
        <v>224</v>
      </c>
      <c r="T48" s="133" t="s">
        <v>224</v>
      </c>
      <c r="U48" s="382" t="s">
        <v>224</v>
      </c>
      <c r="W48" s="291"/>
      <c r="Y48" s="31"/>
      <c r="Z48" s="13"/>
      <c r="AA48" s="13"/>
      <c r="AB48" s="13"/>
      <c r="II48" s="293"/>
      <c r="IJ48" s="292"/>
      <c r="IK48" s="292"/>
      <c r="IL48" s="292"/>
      <c r="IM48" s="292"/>
      <c r="IN48" s="292" t="s">
        <v>224</v>
      </c>
      <c r="IO48" s="292" t="s">
        <v>224</v>
      </c>
      <c r="IP48" s="367" t="e">
        <v>#N/A</v>
      </c>
    </row>
    <row r="49" spans="1:250" s="28" customFormat="1" ht="15">
      <c r="A49" s="26" t="s">
        <v>224</v>
      </c>
      <c r="B49" s="134">
        <v>48</v>
      </c>
      <c r="C49" s="19" t="s">
        <v>224</v>
      </c>
      <c r="D49" s="19" t="s">
        <v>224</v>
      </c>
      <c r="E49" s="131"/>
      <c r="F49" s="132" t="s">
        <v>224</v>
      </c>
      <c r="G49" s="132" t="s">
        <v>224</v>
      </c>
      <c r="H49" s="381"/>
      <c r="I49" s="381"/>
      <c r="J49" s="381"/>
      <c r="K49" s="381"/>
      <c r="L49" s="381"/>
      <c r="M49" s="381"/>
      <c r="N49" s="381"/>
      <c r="O49" s="381"/>
      <c r="P49" s="133" t="s">
        <v>224</v>
      </c>
      <c r="Q49" s="27" t="s">
        <v>224</v>
      </c>
      <c r="R49" s="133" t="s">
        <v>224</v>
      </c>
      <c r="S49" s="133" t="s">
        <v>224</v>
      </c>
      <c r="T49" s="133" t="s">
        <v>224</v>
      </c>
      <c r="U49" s="382" t="s">
        <v>224</v>
      </c>
      <c r="W49" s="291"/>
      <c r="Y49" s="31"/>
      <c r="Z49" s="13"/>
      <c r="AA49" s="13"/>
      <c r="AB49" s="13"/>
      <c r="II49" s="293"/>
      <c r="IJ49" s="292"/>
      <c r="IK49" s="292"/>
      <c r="IL49" s="292"/>
      <c r="IM49" s="292"/>
      <c r="IN49" s="292" t="s">
        <v>224</v>
      </c>
      <c r="IO49" s="292" t="s">
        <v>224</v>
      </c>
      <c r="IP49" s="367" t="e">
        <v>#N/A</v>
      </c>
    </row>
    <row r="50" spans="1:250" s="28" customFormat="1" ht="15">
      <c r="A50" s="26" t="s">
        <v>224</v>
      </c>
      <c r="B50" s="134">
        <v>49</v>
      </c>
      <c r="C50" s="19" t="s">
        <v>224</v>
      </c>
      <c r="D50" s="19" t="s">
        <v>224</v>
      </c>
      <c r="E50" s="131"/>
      <c r="F50" s="132" t="s">
        <v>224</v>
      </c>
      <c r="G50" s="132" t="s">
        <v>224</v>
      </c>
      <c r="H50" s="381"/>
      <c r="I50" s="381"/>
      <c r="J50" s="381"/>
      <c r="K50" s="381"/>
      <c r="L50" s="381"/>
      <c r="M50" s="381"/>
      <c r="N50" s="381"/>
      <c r="O50" s="381"/>
      <c r="P50" s="133" t="s">
        <v>224</v>
      </c>
      <c r="Q50" s="27" t="s">
        <v>224</v>
      </c>
      <c r="R50" s="133" t="s">
        <v>224</v>
      </c>
      <c r="S50" s="133" t="s">
        <v>224</v>
      </c>
      <c r="T50" s="133" t="s">
        <v>224</v>
      </c>
      <c r="U50" s="382" t="s">
        <v>224</v>
      </c>
      <c r="W50" s="291"/>
      <c r="Y50" s="31"/>
      <c r="Z50" s="13"/>
      <c r="AA50" s="13"/>
      <c r="AB50" s="13"/>
      <c r="II50" s="293"/>
      <c r="IJ50" s="292"/>
      <c r="IK50" s="292"/>
      <c r="IL50" s="292"/>
      <c r="IM50" s="292"/>
      <c r="IN50" s="292" t="s">
        <v>224</v>
      </c>
      <c r="IO50" s="292" t="s">
        <v>224</v>
      </c>
      <c r="IP50" s="367" t="e">
        <v>#N/A</v>
      </c>
    </row>
    <row r="51" spans="1:250" s="28" customFormat="1" ht="15">
      <c r="A51" s="26" t="s">
        <v>224</v>
      </c>
      <c r="B51" s="134">
        <v>50</v>
      </c>
      <c r="C51" s="19" t="s">
        <v>224</v>
      </c>
      <c r="D51" s="19" t="s">
        <v>224</v>
      </c>
      <c r="E51" s="131"/>
      <c r="F51" s="132" t="s">
        <v>224</v>
      </c>
      <c r="G51" s="132" t="s">
        <v>224</v>
      </c>
      <c r="H51" s="381"/>
      <c r="I51" s="381"/>
      <c r="J51" s="381"/>
      <c r="K51" s="381"/>
      <c r="L51" s="381"/>
      <c r="M51" s="381"/>
      <c r="N51" s="381"/>
      <c r="O51" s="381"/>
      <c r="P51" s="133" t="s">
        <v>224</v>
      </c>
      <c r="Q51" s="27" t="s">
        <v>224</v>
      </c>
      <c r="R51" s="133" t="s">
        <v>224</v>
      </c>
      <c r="S51" s="133" t="s">
        <v>224</v>
      </c>
      <c r="T51" s="133" t="s">
        <v>224</v>
      </c>
      <c r="U51" s="382" t="s">
        <v>224</v>
      </c>
      <c r="W51" s="291"/>
      <c r="Y51" s="31"/>
      <c r="Z51" s="13"/>
      <c r="AA51" s="13"/>
      <c r="AB51" s="13"/>
      <c r="II51" s="293"/>
      <c r="IJ51" s="292"/>
      <c r="IK51" s="292"/>
      <c r="IL51" s="292"/>
      <c r="IM51" s="292"/>
      <c r="IN51" s="292" t="s">
        <v>224</v>
      </c>
      <c r="IO51" s="292" t="s">
        <v>224</v>
      </c>
      <c r="IP51" s="367" t="e">
        <v>#N/A</v>
      </c>
    </row>
    <row r="52" spans="1:250" s="28" customFormat="1" ht="15">
      <c r="A52" s="26" t="s">
        <v>224</v>
      </c>
      <c r="B52" s="134">
        <v>51</v>
      </c>
      <c r="C52" s="19" t="s">
        <v>224</v>
      </c>
      <c r="D52" s="19" t="s">
        <v>224</v>
      </c>
      <c r="E52" s="131"/>
      <c r="F52" s="132" t="s">
        <v>224</v>
      </c>
      <c r="G52" s="132" t="s">
        <v>224</v>
      </c>
      <c r="H52" s="381"/>
      <c r="I52" s="381"/>
      <c r="J52" s="381"/>
      <c r="K52" s="381"/>
      <c r="L52" s="381"/>
      <c r="M52" s="381"/>
      <c r="N52" s="381"/>
      <c r="O52" s="381"/>
      <c r="P52" s="133" t="s">
        <v>224</v>
      </c>
      <c r="Q52" s="27" t="s">
        <v>224</v>
      </c>
      <c r="R52" s="133" t="s">
        <v>224</v>
      </c>
      <c r="S52" s="133" t="s">
        <v>224</v>
      </c>
      <c r="T52" s="133" t="s">
        <v>224</v>
      </c>
      <c r="U52" s="382" t="s">
        <v>224</v>
      </c>
      <c r="W52" s="291"/>
      <c r="Y52" s="31"/>
      <c r="Z52" s="13"/>
      <c r="AA52" s="13"/>
      <c r="AB52" s="13"/>
      <c r="II52" s="293"/>
      <c r="IJ52" s="292"/>
      <c r="IK52" s="292"/>
      <c r="IL52" s="292"/>
      <c r="IM52" s="292"/>
      <c r="IN52" s="292" t="s">
        <v>224</v>
      </c>
      <c r="IO52" s="292" t="s">
        <v>224</v>
      </c>
      <c r="IP52" s="367" t="e">
        <v>#N/A</v>
      </c>
    </row>
    <row r="53" spans="1:250" s="28" customFormat="1" ht="15">
      <c r="A53" s="26" t="s">
        <v>224</v>
      </c>
      <c r="B53" s="134">
        <v>52</v>
      </c>
      <c r="C53" s="19" t="s">
        <v>224</v>
      </c>
      <c r="D53" s="19" t="s">
        <v>224</v>
      </c>
      <c r="E53" s="131"/>
      <c r="F53" s="132" t="s">
        <v>224</v>
      </c>
      <c r="G53" s="132" t="s">
        <v>224</v>
      </c>
      <c r="H53" s="381"/>
      <c r="I53" s="381"/>
      <c r="J53" s="381"/>
      <c r="K53" s="381"/>
      <c r="L53" s="381"/>
      <c r="M53" s="381"/>
      <c r="N53" s="381"/>
      <c r="O53" s="381"/>
      <c r="P53" s="133" t="s">
        <v>224</v>
      </c>
      <c r="Q53" s="27" t="s">
        <v>224</v>
      </c>
      <c r="R53" s="133" t="s">
        <v>224</v>
      </c>
      <c r="S53" s="133" t="s">
        <v>224</v>
      </c>
      <c r="T53" s="133" t="s">
        <v>224</v>
      </c>
      <c r="U53" s="382" t="s">
        <v>224</v>
      </c>
      <c r="W53" s="291"/>
      <c r="Y53" s="33"/>
      <c r="Z53" s="13"/>
      <c r="AA53" s="13"/>
      <c r="AB53" s="13"/>
      <c r="II53" s="293"/>
      <c r="IJ53" s="292"/>
      <c r="IK53" s="292"/>
      <c r="IL53" s="292"/>
      <c r="IM53" s="292"/>
      <c r="IN53" s="292" t="s">
        <v>224</v>
      </c>
      <c r="IO53" s="292" t="s">
        <v>224</v>
      </c>
      <c r="IP53" s="367" t="e">
        <v>#N/A</v>
      </c>
    </row>
    <row r="54" spans="1:250" s="28" customFormat="1" ht="15">
      <c r="A54" s="26" t="s">
        <v>224</v>
      </c>
      <c r="B54" s="134">
        <v>53</v>
      </c>
      <c r="C54" s="19" t="s">
        <v>224</v>
      </c>
      <c r="D54" s="19" t="s">
        <v>224</v>
      </c>
      <c r="E54" s="131"/>
      <c r="F54" s="132" t="s">
        <v>224</v>
      </c>
      <c r="G54" s="132" t="s">
        <v>224</v>
      </c>
      <c r="H54" s="381"/>
      <c r="I54" s="381"/>
      <c r="J54" s="381"/>
      <c r="K54" s="381"/>
      <c r="L54" s="381"/>
      <c r="M54" s="381"/>
      <c r="N54" s="381"/>
      <c r="O54" s="381"/>
      <c r="P54" s="133" t="s">
        <v>224</v>
      </c>
      <c r="Q54" s="27" t="s">
        <v>224</v>
      </c>
      <c r="R54" s="133" t="s">
        <v>224</v>
      </c>
      <c r="S54" s="133" t="s">
        <v>224</v>
      </c>
      <c r="T54" s="133" t="s">
        <v>224</v>
      </c>
      <c r="U54" s="382" t="s">
        <v>224</v>
      </c>
      <c r="W54" s="291"/>
      <c r="Y54" s="33"/>
      <c r="Z54" s="13"/>
      <c r="AA54" s="13"/>
      <c r="AB54" s="13"/>
      <c r="II54" s="293"/>
      <c r="IJ54" s="292"/>
      <c r="IK54" s="292"/>
      <c r="IL54" s="292"/>
      <c r="IM54" s="292"/>
      <c r="IN54" s="292" t="s">
        <v>224</v>
      </c>
      <c r="IO54" s="292" t="s">
        <v>224</v>
      </c>
      <c r="IP54" s="367" t="e">
        <v>#N/A</v>
      </c>
    </row>
    <row r="55" spans="1:250" s="28" customFormat="1" ht="15">
      <c r="A55" s="26" t="s">
        <v>224</v>
      </c>
      <c r="B55" s="134">
        <v>54</v>
      </c>
      <c r="C55" s="19" t="s">
        <v>224</v>
      </c>
      <c r="D55" s="19" t="s">
        <v>224</v>
      </c>
      <c r="E55" s="131"/>
      <c r="F55" s="132" t="s">
        <v>224</v>
      </c>
      <c r="G55" s="132" t="s">
        <v>224</v>
      </c>
      <c r="H55" s="381"/>
      <c r="I55" s="381"/>
      <c r="J55" s="381"/>
      <c r="K55" s="381"/>
      <c r="L55" s="381"/>
      <c r="M55" s="381"/>
      <c r="N55" s="381"/>
      <c r="O55" s="381"/>
      <c r="P55" s="133" t="s">
        <v>224</v>
      </c>
      <c r="Q55" s="27" t="s">
        <v>224</v>
      </c>
      <c r="R55" s="133" t="s">
        <v>224</v>
      </c>
      <c r="S55" s="133" t="s">
        <v>224</v>
      </c>
      <c r="T55" s="133" t="s">
        <v>224</v>
      </c>
      <c r="U55" s="382" t="s">
        <v>224</v>
      </c>
      <c r="W55" s="291"/>
      <c r="Y55" s="33"/>
      <c r="Z55" s="13"/>
      <c r="AA55" s="13"/>
      <c r="AB55" s="13"/>
      <c r="II55" s="293"/>
      <c r="IJ55" s="292"/>
      <c r="IK55" s="292"/>
      <c r="IL55" s="292"/>
      <c r="IM55" s="292"/>
      <c r="IN55" s="292" t="s">
        <v>224</v>
      </c>
      <c r="IO55" s="292" t="s">
        <v>224</v>
      </c>
      <c r="IP55" s="367" t="e">
        <v>#N/A</v>
      </c>
    </row>
    <row r="56" spans="1:250" s="28" customFormat="1" ht="15">
      <c r="A56" s="26" t="s">
        <v>224</v>
      </c>
      <c r="B56" s="134">
        <v>55</v>
      </c>
      <c r="C56" s="19" t="s">
        <v>224</v>
      </c>
      <c r="D56" s="19" t="s">
        <v>224</v>
      </c>
      <c r="E56" s="131"/>
      <c r="F56" s="132" t="s">
        <v>224</v>
      </c>
      <c r="G56" s="132" t="s">
        <v>224</v>
      </c>
      <c r="H56" s="381"/>
      <c r="I56" s="381"/>
      <c r="J56" s="381"/>
      <c r="K56" s="381"/>
      <c r="L56" s="381"/>
      <c r="M56" s="381"/>
      <c r="N56" s="381"/>
      <c r="O56" s="381"/>
      <c r="P56" s="133" t="s">
        <v>224</v>
      </c>
      <c r="Q56" s="27" t="s">
        <v>224</v>
      </c>
      <c r="R56" s="133" t="s">
        <v>224</v>
      </c>
      <c r="S56" s="133" t="s">
        <v>224</v>
      </c>
      <c r="T56" s="133" t="s">
        <v>224</v>
      </c>
      <c r="U56" s="382" t="s">
        <v>224</v>
      </c>
      <c r="W56" s="291"/>
      <c r="Y56" s="31"/>
      <c r="Z56" s="13"/>
      <c r="AA56" s="13"/>
      <c r="AB56" s="13"/>
      <c r="II56" s="293"/>
      <c r="IJ56" s="292"/>
      <c r="IK56" s="292"/>
      <c r="IL56" s="292"/>
      <c r="IM56" s="292"/>
      <c r="IN56" s="292" t="s">
        <v>224</v>
      </c>
      <c r="IO56" s="292" t="s">
        <v>224</v>
      </c>
      <c r="IP56" s="367" t="e">
        <v>#N/A</v>
      </c>
    </row>
    <row r="57" spans="1:250" s="28" customFormat="1" ht="15">
      <c r="A57" s="26" t="s">
        <v>224</v>
      </c>
      <c r="B57" s="134">
        <v>56</v>
      </c>
      <c r="C57" s="19" t="s">
        <v>224</v>
      </c>
      <c r="D57" s="19" t="s">
        <v>224</v>
      </c>
      <c r="E57" s="131"/>
      <c r="F57" s="132" t="s">
        <v>224</v>
      </c>
      <c r="G57" s="132" t="s">
        <v>224</v>
      </c>
      <c r="H57" s="381"/>
      <c r="I57" s="381"/>
      <c r="J57" s="381"/>
      <c r="K57" s="381"/>
      <c r="L57" s="381"/>
      <c r="M57" s="381"/>
      <c r="N57" s="381"/>
      <c r="O57" s="381"/>
      <c r="P57" s="133" t="s">
        <v>224</v>
      </c>
      <c r="Q57" s="27" t="s">
        <v>224</v>
      </c>
      <c r="R57" s="133" t="s">
        <v>224</v>
      </c>
      <c r="S57" s="133" t="s">
        <v>224</v>
      </c>
      <c r="T57" s="133" t="s">
        <v>224</v>
      </c>
      <c r="U57" s="382" t="s">
        <v>224</v>
      </c>
      <c r="W57" s="291"/>
      <c r="Y57" s="31"/>
      <c r="Z57" s="13"/>
      <c r="AA57" s="13"/>
      <c r="AB57" s="13"/>
      <c r="II57" s="293"/>
      <c r="IJ57" s="292"/>
      <c r="IK57" s="292"/>
      <c r="IL57" s="292"/>
      <c r="IM57" s="292"/>
      <c r="IN57" s="292" t="s">
        <v>224</v>
      </c>
      <c r="IO57" s="292" t="s">
        <v>224</v>
      </c>
      <c r="IP57" s="367" t="e">
        <v>#N/A</v>
      </c>
    </row>
    <row r="58" spans="1:250" s="28" customFormat="1" ht="15">
      <c r="A58" s="26" t="s">
        <v>224</v>
      </c>
      <c r="B58" s="134">
        <v>57</v>
      </c>
      <c r="C58" s="19" t="s">
        <v>224</v>
      </c>
      <c r="D58" s="19" t="s">
        <v>224</v>
      </c>
      <c r="E58" s="131"/>
      <c r="F58" s="132" t="s">
        <v>224</v>
      </c>
      <c r="G58" s="132" t="s">
        <v>224</v>
      </c>
      <c r="H58" s="381"/>
      <c r="I58" s="381"/>
      <c r="J58" s="381"/>
      <c r="K58" s="381"/>
      <c r="L58" s="381"/>
      <c r="M58" s="381"/>
      <c r="N58" s="381"/>
      <c r="O58" s="381"/>
      <c r="P58" s="133" t="s">
        <v>224</v>
      </c>
      <c r="Q58" s="27" t="s">
        <v>224</v>
      </c>
      <c r="R58" s="133" t="s">
        <v>224</v>
      </c>
      <c r="S58" s="133" t="s">
        <v>224</v>
      </c>
      <c r="T58" s="133" t="s">
        <v>224</v>
      </c>
      <c r="U58" s="382" t="s">
        <v>224</v>
      </c>
      <c r="W58" s="291"/>
      <c r="Y58" s="31"/>
      <c r="Z58" s="13"/>
      <c r="AA58" s="13"/>
      <c r="AB58" s="13"/>
      <c r="II58" s="293"/>
      <c r="IJ58" s="292"/>
      <c r="IK58" s="292"/>
      <c r="IL58" s="292"/>
      <c r="IM58" s="292"/>
      <c r="IN58" s="292" t="s">
        <v>224</v>
      </c>
      <c r="IO58" s="292" t="s">
        <v>224</v>
      </c>
      <c r="IP58" s="367" t="e">
        <v>#N/A</v>
      </c>
    </row>
    <row r="59" spans="1:250" s="28" customFormat="1" ht="15">
      <c r="A59" s="26" t="s">
        <v>224</v>
      </c>
      <c r="B59" s="134">
        <v>58</v>
      </c>
      <c r="C59" s="19" t="s">
        <v>224</v>
      </c>
      <c r="D59" s="19" t="s">
        <v>224</v>
      </c>
      <c r="E59" s="131"/>
      <c r="F59" s="132" t="s">
        <v>224</v>
      </c>
      <c r="G59" s="132" t="s">
        <v>224</v>
      </c>
      <c r="H59" s="381"/>
      <c r="I59" s="381"/>
      <c r="J59" s="381"/>
      <c r="K59" s="381"/>
      <c r="L59" s="381"/>
      <c r="M59" s="381"/>
      <c r="N59" s="381"/>
      <c r="O59" s="381"/>
      <c r="P59" s="133" t="s">
        <v>224</v>
      </c>
      <c r="Q59" s="27" t="s">
        <v>224</v>
      </c>
      <c r="R59" s="133" t="s">
        <v>224</v>
      </c>
      <c r="S59" s="133" t="s">
        <v>224</v>
      </c>
      <c r="T59" s="133" t="s">
        <v>224</v>
      </c>
      <c r="U59" s="382" t="s">
        <v>224</v>
      </c>
      <c r="W59" s="291"/>
      <c r="Y59" s="31"/>
      <c r="Z59" s="13"/>
      <c r="AA59" s="13"/>
      <c r="AB59" s="13"/>
      <c r="II59" s="293"/>
      <c r="IJ59" s="292"/>
      <c r="IK59" s="292"/>
      <c r="IL59" s="292"/>
      <c r="IM59" s="292"/>
      <c r="IN59" s="292" t="s">
        <v>224</v>
      </c>
      <c r="IO59" s="292" t="s">
        <v>224</v>
      </c>
      <c r="IP59" s="367" t="e">
        <v>#N/A</v>
      </c>
    </row>
    <row r="60" spans="1:250" s="28" customFormat="1" ht="15">
      <c r="A60" s="26" t="s">
        <v>224</v>
      </c>
      <c r="B60" s="134">
        <v>59</v>
      </c>
      <c r="C60" s="19" t="s">
        <v>224</v>
      </c>
      <c r="D60" s="19" t="s">
        <v>224</v>
      </c>
      <c r="E60" s="131"/>
      <c r="F60" s="132" t="s">
        <v>224</v>
      </c>
      <c r="G60" s="132" t="s">
        <v>224</v>
      </c>
      <c r="H60" s="381"/>
      <c r="I60" s="381"/>
      <c r="J60" s="381"/>
      <c r="K60" s="381"/>
      <c r="L60" s="381"/>
      <c r="M60" s="381"/>
      <c r="N60" s="381"/>
      <c r="O60" s="381"/>
      <c r="P60" s="133" t="s">
        <v>224</v>
      </c>
      <c r="Q60" s="27" t="s">
        <v>224</v>
      </c>
      <c r="R60" s="133" t="s">
        <v>224</v>
      </c>
      <c r="S60" s="133" t="s">
        <v>224</v>
      </c>
      <c r="T60" s="133" t="s">
        <v>224</v>
      </c>
      <c r="U60" s="382" t="s">
        <v>224</v>
      </c>
      <c r="W60" s="291"/>
      <c r="Y60" s="31"/>
      <c r="Z60" s="13"/>
      <c r="AA60" s="13"/>
      <c r="AB60" s="13"/>
      <c r="II60" s="293"/>
      <c r="IJ60" s="292"/>
      <c r="IK60" s="292"/>
      <c r="IL60" s="292"/>
      <c r="IM60" s="292"/>
      <c r="IN60" s="292" t="s">
        <v>224</v>
      </c>
      <c r="IO60" s="292" t="s">
        <v>224</v>
      </c>
      <c r="IP60" s="367" t="e">
        <v>#N/A</v>
      </c>
    </row>
    <row r="61" spans="1:250" s="28" customFormat="1" ht="15">
      <c r="A61" s="26" t="s">
        <v>224</v>
      </c>
      <c r="B61" s="134">
        <v>60</v>
      </c>
      <c r="C61" s="19" t="s">
        <v>224</v>
      </c>
      <c r="D61" s="19" t="s">
        <v>224</v>
      </c>
      <c r="E61" s="131"/>
      <c r="F61" s="132" t="s">
        <v>224</v>
      </c>
      <c r="G61" s="132" t="s">
        <v>224</v>
      </c>
      <c r="H61" s="381"/>
      <c r="I61" s="381"/>
      <c r="J61" s="381"/>
      <c r="K61" s="381"/>
      <c r="L61" s="381"/>
      <c r="M61" s="381"/>
      <c r="N61" s="381"/>
      <c r="O61" s="381"/>
      <c r="P61" s="133" t="s">
        <v>224</v>
      </c>
      <c r="Q61" s="27" t="s">
        <v>224</v>
      </c>
      <c r="R61" s="133" t="s">
        <v>224</v>
      </c>
      <c r="S61" s="133" t="s">
        <v>224</v>
      </c>
      <c r="T61" s="133" t="s">
        <v>224</v>
      </c>
      <c r="U61" s="382" t="s">
        <v>224</v>
      </c>
      <c r="W61" s="291"/>
      <c r="Y61" s="31"/>
      <c r="Z61" s="13"/>
      <c r="AA61" s="13"/>
      <c r="AB61" s="13"/>
      <c r="II61" s="293"/>
      <c r="IJ61" s="292"/>
      <c r="IK61" s="292"/>
      <c r="IL61" s="292"/>
      <c r="IM61" s="292"/>
      <c r="IN61" s="292" t="s">
        <v>224</v>
      </c>
      <c r="IO61" s="292" t="s">
        <v>224</v>
      </c>
      <c r="IP61" s="367" t="e">
        <v>#N/A</v>
      </c>
    </row>
    <row r="62" spans="1:250" s="28" customFormat="1" ht="15">
      <c r="A62" s="26" t="s">
        <v>224</v>
      </c>
      <c r="B62" s="134">
        <v>61</v>
      </c>
      <c r="C62" s="19" t="s">
        <v>224</v>
      </c>
      <c r="D62" s="19" t="s">
        <v>224</v>
      </c>
      <c r="E62" s="131"/>
      <c r="F62" s="132" t="s">
        <v>224</v>
      </c>
      <c r="G62" s="132" t="s">
        <v>224</v>
      </c>
      <c r="H62" s="381"/>
      <c r="I62" s="381"/>
      <c r="J62" s="381"/>
      <c r="K62" s="381"/>
      <c r="L62" s="381"/>
      <c r="M62" s="381"/>
      <c r="N62" s="381"/>
      <c r="O62" s="381"/>
      <c r="P62" s="133" t="s">
        <v>224</v>
      </c>
      <c r="Q62" s="27" t="s">
        <v>224</v>
      </c>
      <c r="R62" s="133" t="s">
        <v>224</v>
      </c>
      <c r="S62" s="133" t="s">
        <v>224</v>
      </c>
      <c r="T62" s="133" t="s">
        <v>224</v>
      </c>
      <c r="U62" s="382" t="s">
        <v>224</v>
      </c>
      <c r="W62" s="291"/>
      <c r="Y62" s="31"/>
      <c r="Z62" s="13"/>
      <c r="AA62" s="13"/>
      <c r="AB62" s="13"/>
      <c r="II62" s="293"/>
      <c r="IJ62" s="292"/>
      <c r="IK62" s="292"/>
      <c r="IL62" s="292"/>
      <c r="IM62" s="292"/>
      <c r="IN62" s="292" t="s">
        <v>224</v>
      </c>
      <c r="IO62" s="292" t="s">
        <v>224</v>
      </c>
      <c r="IP62" s="367" t="e">
        <v>#N/A</v>
      </c>
    </row>
    <row r="63" spans="1:250" s="28" customFormat="1" ht="15">
      <c r="A63" s="26" t="s">
        <v>224</v>
      </c>
      <c r="B63" s="134">
        <v>62</v>
      </c>
      <c r="C63" s="19" t="s">
        <v>224</v>
      </c>
      <c r="D63" s="19" t="s">
        <v>224</v>
      </c>
      <c r="E63" s="131"/>
      <c r="F63" s="132" t="s">
        <v>224</v>
      </c>
      <c r="G63" s="132" t="s">
        <v>224</v>
      </c>
      <c r="H63" s="381"/>
      <c r="I63" s="381"/>
      <c r="J63" s="381"/>
      <c r="K63" s="381"/>
      <c r="L63" s="381"/>
      <c r="M63" s="381"/>
      <c r="N63" s="381"/>
      <c r="O63" s="381"/>
      <c r="P63" s="133" t="s">
        <v>224</v>
      </c>
      <c r="Q63" s="27" t="s">
        <v>224</v>
      </c>
      <c r="R63" s="133" t="s">
        <v>224</v>
      </c>
      <c r="S63" s="133" t="s">
        <v>224</v>
      </c>
      <c r="T63" s="133" t="s">
        <v>224</v>
      </c>
      <c r="U63" s="382" t="s">
        <v>224</v>
      </c>
      <c r="W63" s="291"/>
      <c r="Y63" s="31"/>
      <c r="Z63" s="13"/>
      <c r="AA63" s="13"/>
      <c r="AB63" s="13"/>
      <c r="II63" s="293"/>
      <c r="IJ63" s="292"/>
      <c r="IK63" s="292"/>
      <c r="IL63" s="292"/>
      <c r="IM63" s="292"/>
      <c r="IN63" s="292" t="s">
        <v>224</v>
      </c>
      <c r="IO63" s="292" t="s">
        <v>224</v>
      </c>
      <c r="IP63" s="367" t="e">
        <v>#N/A</v>
      </c>
    </row>
    <row r="64" spans="1:250" s="28" customFormat="1" ht="15">
      <c r="A64" s="26" t="s">
        <v>224</v>
      </c>
      <c r="B64" s="134">
        <v>63</v>
      </c>
      <c r="C64" s="19" t="s">
        <v>224</v>
      </c>
      <c r="D64" s="19" t="s">
        <v>224</v>
      </c>
      <c r="E64" s="131"/>
      <c r="F64" s="132" t="s">
        <v>224</v>
      </c>
      <c r="G64" s="132" t="s">
        <v>224</v>
      </c>
      <c r="H64" s="381"/>
      <c r="I64" s="381"/>
      <c r="J64" s="381"/>
      <c r="K64" s="381"/>
      <c r="L64" s="381"/>
      <c r="M64" s="381"/>
      <c r="N64" s="381"/>
      <c r="O64" s="381"/>
      <c r="P64" s="133" t="s">
        <v>224</v>
      </c>
      <c r="Q64" s="27" t="s">
        <v>224</v>
      </c>
      <c r="R64" s="133" t="s">
        <v>224</v>
      </c>
      <c r="S64" s="133" t="s">
        <v>224</v>
      </c>
      <c r="T64" s="133" t="s">
        <v>224</v>
      </c>
      <c r="U64" s="382" t="s">
        <v>224</v>
      </c>
      <c r="W64" s="291"/>
      <c r="Y64" s="31"/>
      <c r="Z64" s="13"/>
      <c r="AA64" s="13"/>
      <c r="AB64" s="13"/>
      <c r="II64" s="293"/>
      <c r="IJ64" s="292"/>
      <c r="IK64" s="292"/>
      <c r="IL64" s="292"/>
      <c r="IM64" s="292"/>
      <c r="IN64" s="292" t="s">
        <v>224</v>
      </c>
      <c r="IO64" s="292" t="s">
        <v>224</v>
      </c>
      <c r="IP64" s="367" t="e">
        <v>#N/A</v>
      </c>
    </row>
    <row r="65" spans="1:250" s="28" customFormat="1" ht="15">
      <c r="A65" s="26" t="s">
        <v>224</v>
      </c>
      <c r="B65" s="134">
        <v>64</v>
      </c>
      <c r="C65" s="19" t="s">
        <v>224</v>
      </c>
      <c r="D65" s="19" t="s">
        <v>224</v>
      </c>
      <c r="E65" s="131"/>
      <c r="F65" s="132" t="s">
        <v>224</v>
      </c>
      <c r="G65" s="132" t="s">
        <v>224</v>
      </c>
      <c r="H65" s="381"/>
      <c r="I65" s="381"/>
      <c r="J65" s="381"/>
      <c r="K65" s="381"/>
      <c r="L65" s="381"/>
      <c r="M65" s="381"/>
      <c r="N65" s="381"/>
      <c r="O65" s="381"/>
      <c r="P65" s="133" t="s">
        <v>224</v>
      </c>
      <c r="Q65" s="27" t="s">
        <v>224</v>
      </c>
      <c r="R65" s="133" t="s">
        <v>224</v>
      </c>
      <c r="S65" s="133" t="s">
        <v>224</v>
      </c>
      <c r="T65" s="133" t="s">
        <v>224</v>
      </c>
      <c r="U65" s="382" t="s">
        <v>224</v>
      </c>
      <c r="W65" s="291"/>
      <c r="Y65" s="31"/>
      <c r="Z65" s="13"/>
      <c r="AA65" s="13"/>
      <c r="AB65" s="13"/>
      <c r="II65" s="293"/>
      <c r="IJ65" s="292"/>
      <c r="IK65" s="292"/>
      <c r="IL65" s="292"/>
      <c r="IM65" s="292"/>
      <c r="IN65" s="292" t="s">
        <v>224</v>
      </c>
      <c r="IO65" s="292" t="s">
        <v>224</v>
      </c>
      <c r="IP65" s="367" t="e">
        <v>#N/A</v>
      </c>
    </row>
    <row r="66" spans="1:250" s="28" customFormat="1" ht="15">
      <c r="A66" s="26" t="s">
        <v>224</v>
      </c>
      <c r="B66" s="134">
        <v>65</v>
      </c>
      <c r="C66" s="19" t="s">
        <v>224</v>
      </c>
      <c r="D66" s="19" t="s">
        <v>224</v>
      </c>
      <c r="E66" s="131"/>
      <c r="F66" s="132" t="s">
        <v>224</v>
      </c>
      <c r="G66" s="132" t="s">
        <v>224</v>
      </c>
      <c r="H66" s="381"/>
      <c r="I66" s="381"/>
      <c r="J66" s="381"/>
      <c r="K66" s="381"/>
      <c r="L66" s="381"/>
      <c r="M66" s="381"/>
      <c r="N66" s="381"/>
      <c r="O66" s="381"/>
      <c r="P66" s="133" t="s">
        <v>224</v>
      </c>
      <c r="Q66" s="27" t="s">
        <v>224</v>
      </c>
      <c r="R66" s="133" t="s">
        <v>224</v>
      </c>
      <c r="S66" s="133" t="s">
        <v>224</v>
      </c>
      <c r="T66" s="133" t="s">
        <v>224</v>
      </c>
      <c r="U66" s="382" t="s">
        <v>224</v>
      </c>
      <c r="W66" s="291"/>
      <c r="Y66" s="31"/>
      <c r="Z66" s="13"/>
      <c r="AA66" s="13"/>
      <c r="AB66" s="13"/>
      <c r="II66" s="293"/>
      <c r="IJ66" s="292"/>
      <c r="IK66" s="292"/>
      <c r="IL66" s="292"/>
      <c r="IM66" s="292"/>
      <c r="IN66" s="292" t="s">
        <v>224</v>
      </c>
      <c r="IO66" s="292" t="s">
        <v>224</v>
      </c>
      <c r="IP66" s="367" t="e">
        <v>#N/A</v>
      </c>
    </row>
    <row r="67" spans="1:250" s="28" customFormat="1" ht="15">
      <c r="A67" s="26" t="s">
        <v>224</v>
      </c>
      <c r="B67" s="134">
        <v>66</v>
      </c>
      <c r="C67" s="19" t="s">
        <v>224</v>
      </c>
      <c r="D67" s="19" t="s">
        <v>224</v>
      </c>
      <c r="E67" s="131"/>
      <c r="F67" s="132" t="s">
        <v>224</v>
      </c>
      <c r="G67" s="132" t="s">
        <v>224</v>
      </c>
      <c r="H67" s="381"/>
      <c r="I67" s="381"/>
      <c r="J67" s="381"/>
      <c r="K67" s="381"/>
      <c r="L67" s="381"/>
      <c r="M67" s="381"/>
      <c r="N67" s="381"/>
      <c r="O67" s="381"/>
      <c r="P67" s="133" t="s">
        <v>224</v>
      </c>
      <c r="Q67" s="27" t="s">
        <v>224</v>
      </c>
      <c r="R67" s="133" t="s">
        <v>224</v>
      </c>
      <c r="S67" s="133" t="s">
        <v>224</v>
      </c>
      <c r="T67" s="133" t="s">
        <v>224</v>
      </c>
      <c r="U67" s="382" t="s">
        <v>224</v>
      </c>
      <c r="W67" s="291"/>
      <c r="Y67" s="31"/>
      <c r="Z67" s="13"/>
      <c r="AA67" s="13"/>
      <c r="AB67" s="13"/>
      <c r="II67" s="293"/>
      <c r="IJ67" s="292"/>
      <c r="IK67" s="292"/>
      <c r="IL67" s="292"/>
      <c r="IM67" s="292"/>
      <c r="IN67" s="292" t="s">
        <v>224</v>
      </c>
      <c r="IO67" s="292" t="s">
        <v>224</v>
      </c>
      <c r="IP67" s="367" t="e">
        <v>#N/A</v>
      </c>
    </row>
    <row r="68" spans="1:250" s="28" customFormat="1" ht="15">
      <c r="A68" s="26" t="s">
        <v>224</v>
      </c>
      <c r="B68" s="134">
        <v>67</v>
      </c>
      <c r="C68" s="19" t="s">
        <v>224</v>
      </c>
      <c r="D68" s="19" t="s">
        <v>224</v>
      </c>
      <c r="E68" s="131"/>
      <c r="F68" s="132" t="s">
        <v>224</v>
      </c>
      <c r="G68" s="132" t="s">
        <v>224</v>
      </c>
      <c r="H68" s="381"/>
      <c r="I68" s="381"/>
      <c r="J68" s="381"/>
      <c r="K68" s="381"/>
      <c r="L68" s="381"/>
      <c r="M68" s="381"/>
      <c r="N68" s="381"/>
      <c r="O68" s="381"/>
      <c r="P68" s="133" t="s">
        <v>224</v>
      </c>
      <c r="Q68" s="27" t="s">
        <v>224</v>
      </c>
      <c r="R68" s="133" t="s">
        <v>224</v>
      </c>
      <c r="S68" s="133" t="s">
        <v>224</v>
      </c>
      <c r="T68" s="133" t="s">
        <v>224</v>
      </c>
      <c r="U68" s="382" t="s">
        <v>224</v>
      </c>
      <c r="W68" s="291"/>
      <c r="Y68" s="31"/>
      <c r="Z68" s="13"/>
      <c r="AA68" s="13"/>
      <c r="AB68" s="13"/>
      <c r="II68" s="293"/>
      <c r="IJ68" s="292"/>
      <c r="IK68" s="292"/>
      <c r="IL68" s="292"/>
      <c r="IM68" s="292"/>
      <c r="IN68" s="292" t="s">
        <v>224</v>
      </c>
      <c r="IO68" s="292" t="s">
        <v>224</v>
      </c>
      <c r="IP68" s="367" t="e">
        <v>#N/A</v>
      </c>
    </row>
    <row r="69" spans="1:250" s="28" customFormat="1" ht="15">
      <c r="A69" s="26" t="s">
        <v>224</v>
      </c>
      <c r="B69" s="134">
        <v>68</v>
      </c>
      <c r="C69" s="19" t="s">
        <v>224</v>
      </c>
      <c r="D69" s="19" t="s">
        <v>224</v>
      </c>
      <c r="E69" s="131"/>
      <c r="F69" s="132" t="s">
        <v>224</v>
      </c>
      <c r="G69" s="132" t="s">
        <v>224</v>
      </c>
      <c r="H69" s="381"/>
      <c r="I69" s="381"/>
      <c r="J69" s="381"/>
      <c r="K69" s="381"/>
      <c r="L69" s="381"/>
      <c r="M69" s="381"/>
      <c r="N69" s="381"/>
      <c r="O69" s="381"/>
      <c r="P69" s="133" t="s">
        <v>224</v>
      </c>
      <c r="Q69" s="27" t="s">
        <v>224</v>
      </c>
      <c r="R69" s="133" t="s">
        <v>224</v>
      </c>
      <c r="S69" s="133" t="s">
        <v>224</v>
      </c>
      <c r="T69" s="133" t="s">
        <v>224</v>
      </c>
      <c r="U69" s="382" t="s">
        <v>224</v>
      </c>
      <c r="W69" s="291"/>
      <c r="Y69" s="31"/>
      <c r="Z69" s="13"/>
      <c r="AA69" s="13"/>
      <c r="AB69" s="13"/>
      <c r="II69" s="293"/>
      <c r="IJ69" s="292"/>
      <c r="IK69" s="292"/>
      <c r="IL69" s="292"/>
      <c r="IM69" s="292"/>
      <c r="IN69" s="292" t="s">
        <v>224</v>
      </c>
      <c r="IO69" s="292" t="s">
        <v>224</v>
      </c>
      <c r="IP69" s="367" t="e">
        <v>#N/A</v>
      </c>
    </row>
    <row r="70" spans="1:250" s="28" customFormat="1" ht="15">
      <c r="A70" s="26" t="s">
        <v>224</v>
      </c>
      <c r="B70" s="134">
        <v>69</v>
      </c>
      <c r="C70" s="19" t="s">
        <v>224</v>
      </c>
      <c r="D70" s="19" t="s">
        <v>224</v>
      </c>
      <c r="E70" s="131"/>
      <c r="F70" s="132" t="s">
        <v>224</v>
      </c>
      <c r="G70" s="132" t="s">
        <v>224</v>
      </c>
      <c r="H70" s="381"/>
      <c r="I70" s="381"/>
      <c r="J70" s="381"/>
      <c r="K70" s="381"/>
      <c r="L70" s="381"/>
      <c r="M70" s="381"/>
      <c r="N70" s="381"/>
      <c r="O70" s="381"/>
      <c r="P70" s="133" t="s">
        <v>224</v>
      </c>
      <c r="Q70" s="27" t="s">
        <v>224</v>
      </c>
      <c r="R70" s="133" t="s">
        <v>224</v>
      </c>
      <c r="S70" s="133" t="s">
        <v>224</v>
      </c>
      <c r="T70" s="133" t="s">
        <v>224</v>
      </c>
      <c r="U70" s="382" t="s">
        <v>224</v>
      </c>
      <c r="W70" s="291"/>
      <c r="Y70" s="31"/>
      <c r="Z70" s="13"/>
      <c r="AA70" s="13"/>
      <c r="AB70" s="13"/>
      <c r="II70" s="293"/>
      <c r="IJ70" s="292"/>
      <c r="IK70" s="292"/>
      <c r="IL70" s="292"/>
      <c r="IM70" s="292"/>
      <c r="IN70" s="292" t="s">
        <v>224</v>
      </c>
      <c r="IO70" s="292" t="s">
        <v>224</v>
      </c>
      <c r="IP70" s="367" t="e">
        <v>#N/A</v>
      </c>
    </row>
    <row r="71" spans="1:250" s="28" customFormat="1" ht="15">
      <c r="A71" s="26" t="s">
        <v>224</v>
      </c>
      <c r="B71" s="134">
        <v>70</v>
      </c>
      <c r="C71" s="19" t="s">
        <v>224</v>
      </c>
      <c r="D71" s="19" t="s">
        <v>224</v>
      </c>
      <c r="E71" s="131"/>
      <c r="F71" s="132" t="s">
        <v>224</v>
      </c>
      <c r="G71" s="132" t="s">
        <v>224</v>
      </c>
      <c r="H71" s="381"/>
      <c r="I71" s="381"/>
      <c r="J71" s="381"/>
      <c r="K71" s="381"/>
      <c r="L71" s="381"/>
      <c r="M71" s="381"/>
      <c r="N71" s="381"/>
      <c r="O71" s="381"/>
      <c r="P71" s="133" t="s">
        <v>224</v>
      </c>
      <c r="Q71" s="27" t="s">
        <v>224</v>
      </c>
      <c r="R71" s="133" t="s">
        <v>224</v>
      </c>
      <c r="S71" s="133" t="s">
        <v>224</v>
      </c>
      <c r="T71" s="133" t="s">
        <v>224</v>
      </c>
      <c r="U71" s="382" t="s">
        <v>224</v>
      </c>
      <c r="W71" s="291"/>
      <c r="Y71" s="31"/>
      <c r="Z71" s="13"/>
      <c r="AA71" s="13"/>
      <c r="AB71" s="13"/>
      <c r="II71" s="293"/>
      <c r="IJ71" s="292"/>
      <c r="IK71" s="292"/>
      <c r="IL71" s="292"/>
      <c r="IM71" s="292"/>
      <c r="IN71" s="292" t="s">
        <v>224</v>
      </c>
      <c r="IO71" s="292" t="s">
        <v>224</v>
      </c>
      <c r="IP71" s="367" t="e">
        <v>#N/A</v>
      </c>
    </row>
    <row r="72" spans="1:250" s="28" customFormat="1" ht="15">
      <c r="A72" s="26" t="s">
        <v>224</v>
      </c>
      <c r="B72" s="134">
        <v>71</v>
      </c>
      <c r="C72" s="19" t="s">
        <v>224</v>
      </c>
      <c r="D72" s="19" t="s">
        <v>224</v>
      </c>
      <c r="E72" s="131"/>
      <c r="F72" s="132" t="s">
        <v>224</v>
      </c>
      <c r="G72" s="132" t="s">
        <v>224</v>
      </c>
      <c r="H72" s="381"/>
      <c r="I72" s="381"/>
      <c r="J72" s="381"/>
      <c r="K72" s="381"/>
      <c r="L72" s="381"/>
      <c r="M72" s="381"/>
      <c r="N72" s="381"/>
      <c r="O72" s="381"/>
      <c r="P72" s="133" t="s">
        <v>224</v>
      </c>
      <c r="Q72" s="27" t="s">
        <v>224</v>
      </c>
      <c r="R72" s="133" t="s">
        <v>224</v>
      </c>
      <c r="S72" s="133" t="s">
        <v>224</v>
      </c>
      <c r="T72" s="133" t="s">
        <v>224</v>
      </c>
      <c r="U72" s="382" t="s">
        <v>224</v>
      </c>
      <c r="W72" s="291"/>
      <c r="Y72" s="31"/>
      <c r="Z72" s="13"/>
      <c r="AA72" s="13"/>
      <c r="AB72" s="13"/>
      <c r="II72" s="293"/>
      <c r="IJ72" s="292"/>
      <c r="IK72" s="292"/>
      <c r="IL72" s="292"/>
      <c r="IM72" s="292"/>
      <c r="IN72" s="292" t="s">
        <v>224</v>
      </c>
      <c r="IO72" s="292" t="s">
        <v>224</v>
      </c>
      <c r="IP72" s="367" t="e">
        <v>#N/A</v>
      </c>
    </row>
    <row r="73" spans="1:250" s="28" customFormat="1" ht="15">
      <c r="A73" s="26" t="s">
        <v>224</v>
      </c>
      <c r="B73" s="134">
        <v>72</v>
      </c>
      <c r="C73" s="19" t="s">
        <v>224</v>
      </c>
      <c r="D73" s="19" t="s">
        <v>224</v>
      </c>
      <c r="E73" s="131"/>
      <c r="F73" s="132" t="s">
        <v>224</v>
      </c>
      <c r="G73" s="132" t="s">
        <v>224</v>
      </c>
      <c r="H73" s="381"/>
      <c r="I73" s="381"/>
      <c r="J73" s="381"/>
      <c r="K73" s="381"/>
      <c r="L73" s="381"/>
      <c r="M73" s="381"/>
      <c r="N73" s="381"/>
      <c r="O73" s="381"/>
      <c r="P73" s="133" t="s">
        <v>224</v>
      </c>
      <c r="Q73" s="27" t="s">
        <v>224</v>
      </c>
      <c r="R73" s="133" t="s">
        <v>224</v>
      </c>
      <c r="S73" s="133" t="s">
        <v>224</v>
      </c>
      <c r="T73" s="133" t="s">
        <v>224</v>
      </c>
      <c r="U73" s="382" t="s">
        <v>224</v>
      </c>
      <c r="W73" s="291"/>
      <c r="Y73" s="31"/>
      <c r="Z73" s="13"/>
      <c r="AA73" s="13"/>
      <c r="AB73" s="13"/>
      <c r="II73" s="293"/>
      <c r="IJ73" s="292"/>
      <c r="IK73" s="292"/>
      <c r="IL73" s="292"/>
      <c r="IM73" s="292"/>
      <c r="IN73" s="292" t="s">
        <v>224</v>
      </c>
      <c r="IO73" s="292" t="s">
        <v>224</v>
      </c>
      <c r="IP73" s="367" t="e">
        <v>#N/A</v>
      </c>
    </row>
    <row r="74" spans="1:250" s="28" customFormat="1" ht="15">
      <c r="A74" s="26" t="s">
        <v>224</v>
      </c>
      <c r="B74" s="134">
        <v>73</v>
      </c>
      <c r="C74" s="19" t="s">
        <v>224</v>
      </c>
      <c r="D74" s="19" t="s">
        <v>224</v>
      </c>
      <c r="E74" s="131"/>
      <c r="F74" s="132" t="s">
        <v>224</v>
      </c>
      <c r="G74" s="132" t="s">
        <v>224</v>
      </c>
      <c r="H74" s="381"/>
      <c r="I74" s="381"/>
      <c r="J74" s="381"/>
      <c r="K74" s="381"/>
      <c r="L74" s="381"/>
      <c r="M74" s="381"/>
      <c r="N74" s="381"/>
      <c r="O74" s="381"/>
      <c r="P74" s="133" t="s">
        <v>224</v>
      </c>
      <c r="Q74" s="27" t="s">
        <v>224</v>
      </c>
      <c r="R74" s="133" t="s">
        <v>224</v>
      </c>
      <c r="S74" s="133" t="s">
        <v>224</v>
      </c>
      <c r="T74" s="133" t="s">
        <v>224</v>
      </c>
      <c r="U74" s="382" t="s">
        <v>224</v>
      </c>
      <c r="W74" s="291"/>
      <c r="Y74" s="31"/>
      <c r="Z74" s="13"/>
      <c r="AA74" s="13"/>
      <c r="AB74" s="13"/>
      <c r="II74" s="293"/>
      <c r="IJ74" s="292"/>
      <c r="IK74" s="292"/>
      <c r="IL74" s="292"/>
      <c r="IM74" s="292"/>
      <c r="IN74" s="292" t="s">
        <v>224</v>
      </c>
      <c r="IO74" s="292" t="s">
        <v>224</v>
      </c>
      <c r="IP74" s="367" t="e">
        <v>#N/A</v>
      </c>
    </row>
    <row r="75" spans="1:250" s="28" customFormat="1" ht="15">
      <c r="A75" s="26" t="s">
        <v>224</v>
      </c>
      <c r="B75" s="134">
        <v>74</v>
      </c>
      <c r="C75" s="19" t="s">
        <v>224</v>
      </c>
      <c r="D75" s="19" t="s">
        <v>224</v>
      </c>
      <c r="E75" s="131"/>
      <c r="F75" s="132" t="s">
        <v>224</v>
      </c>
      <c r="G75" s="132" t="s">
        <v>224</v>
      </c>
      <c r="H75" s="381"/>
      <c r="I75" s="381"/>
      <c r="J75" s="381"/>
      <c r="K75" s="381"/>
      <c r="L75" s="381"/>
      <c r="M75" s="381"/>
      <c r="N75" s="381"/>
      <c r="O75" s="381"/>
      <c r="P75" s="133" t="s">
        <v>224</v>
      </c>
      <c r="Q75" s="27" t="s">
        <v>224</v>
      </c>
      <c r="R75" s="133" t="s">
        <v>224</v>
      </c>
      <c r="S75" s="133" t="s">
        <v>224</v>
      </c>
      <c r="T75" s="133" t="s">
        <v>224</v>
      </c>
      <c r="U75" s="382" t="s">
        <v>224</v>
      </c>
      <c r="W75" s="291"/>
      <c r="Y75" s="31"/>
      <c r="Z75" s="13"/>
      <c r="AA75" s="13"/>
      <c r="AB75" s="13"/>
      <c r="II75" s="293"/>
      <c r="IJ75" s="292"/>
      <c r="IK75" s="292"/>
      <c r="IL75" s="292"/>
      <c r="IM75" s="292"/>
      <c r="IN75" s="292" t="s">
        <v>224</v>
      </c>
      <c r="IO75" s="292" t="s">
        <v>224</v>
      </c>
      <c r="IP75" s="367" t="e">
        <v>#N/A</v>
      </c>
    </row>
    <row r="76" spans="1:250" s="28" customFormat="1" ht="15">
      <c r="A76" s="26" t="s">
        <v>224</v>
      </c>
      <c r="B76" s="134">
        <v>75</v>
      </c>
      <c r="C76" s="19" t="s">
        <v>224</v>
      </c>
      <c r="D76" s="19" t="s">
        <v>224</v>
      </c>
      <c r="E76" s="131"/>
      <c r="F76" s="132" t="s">
        <v>224</v>
      </c>
      <c r="G76" s="132" t="s">
        <v>224</v>
      </c>
      <c r="H76" s="381"/>
      <c r="I76" s="381"/>
      <c r="J76" s="381"/>
      <c r="K76" s="381"/>
      <c r="L76" s="381"/>
      <c r="M76" s="381"/>
      <c r="N76" s="381"/>
      <c r="O76" s="381"/>
      <c r="P76" s="133" t="s">
        <v>224</v>
      </c>
      <c r="Q76" s="27" t="s">
        <v>224</v>
      </c>
      <c r="R76" s="133" t="s">
        <v>224</v>
      </c>
      <c r="S76" s="133" t="s">
        <v>224</v>
      </c>
      <c r="T76" s="133" t="s">
        <v>224</v>
      </c>
      <c r="U76" s="382" t="s">
        <v>224</v>
      </c>
      <c r="W76" s="291"/>
      <c r="Y76" s="31"/>
      <c r="Z76" s="13"/>
      <c r="AA76" s="13"/>
      <c r="AB76" s="13"/>
      <c r="II76" s="293"/>
      <c r="IJ76" s="292"/>
      <c r="IK76" s="292"/>
      <c r="IL76" s="292"/>
      <c r="IM76" s="292"/>
      <c r="IN76" s="292" t="s">
        <v>224</v>
      </c>
      <c r="IO76" s="292" t="s">
        <v>224</v>
      </c>
      <c r="IP76" s="367" t="e">
        <v>#N/A</v>
      </c>
    </row>
    <row r="77" spans="1:250" s="28" customFormat="1" ht="15">
      <c r="A77" s="26" t="s">
        <v>224</v>
      </c>
      <c r="B77" s="134">
        <v>76</v>
      </c>
      <c r="C77" s="19" t="s">
        <v>224</v>
      </c>
      <c r="D77" s="19" t="s">
        <v>224</v>
      </c>
      <c r="E77" s="131"/>
      <c r="F77" s="132" t="s">
        <v>224</v>
      </c>
      <c r="G77" s="132" t="s">
        <v>224</v>
      </c>
      <c r="H77" s="381"/>
      <c r="I77" s="381"/>
      <c r="J77" s="381"/>
      <c r="K77" s="381"/>
      <c r="L77" s="381"/>
      <c r="M77" s="381"/>
      <c r="N77" s="381"/>
      <c r="O77" s="381"/>
      <c r="P77" s="133" t="s">
        <v>224</v>
      </c>
      <c r="Q77" s="27" t="s">
        <v>224</v>
      </c>
      <c r="R77" s="133" t="s">
        <v>224</v>
      </c>
      <c r="S77" s="133" t="s">
        <v>224</v>
      </c>
      <c r="T77" s="133" t="s">
        <v>224</v>
      </c>
      <c r="U77" s="382" t="s">
        <v>224</v>
      </c>
      <c r="W77" s="291"/>
      <c r="Y77" s="31"/>
      <c r="Z77" s="13"/>
      <c r="AA77" s="13"/>
      <c r="AB77" s="13"/>
      <c r="II77" s="293"/>
      <c r="IJ77" s="292"/>
      <c r="IK77" s="292"/>
      <c r="IL77" s="292"/>
      <c r="IM77" s="292"/>
      <c r="IN77" s="292" t="s">
        <v>224</v>
      </c>
      <c r="IO77" s="292" t="s">
        <v>224</v>
      </c>
      <c r="IP77" s="367" t="e">
        <v>#N/A</v>
      </c>
    </row>
    <row r="78" spans="1:250" s="28" customFormat="1" ht="15">
      <c r="A78" s="26" t="s">
        <v>224</v>
      </c>
      <c r="B78" s="134">
        <v>77</v>
      </c>
      <c r="C78" s="19" t="s">
        <v>224</v>
      </c>
      <c r="D78" s="19" t="s">
        <v>224</v>
      </c>
      <c r="E78" s="131"/>
      <c r="F78" s="132" t="s">
        <v>224</v>
      </c>
      <c r="G78" s="132" t="s">
        <v>224</v>
      </c>
      <c r="H78" s="381"/>
      <c r="I78" s="381"/>
      <c r="J78" s="381"/>
      <c r="K78" s="381"/>
      <c r="L78" s="381"/>
      <c r="M78" s="381"/>
      <c r="N78" s="381"/>
      <c r="O78" s="381"/>
      <c r="P78" s="133" t="s">
        <v>224</v>
      </c>
      <c r="Q78" s="27" t="s">
        <v>224</v>
      </c>
      <c r="R78" s="133" t="s">
        <v>224</v>
      </c>
      <c r="S78" s="133" t="s">
        <v>224</v>
      </c>
      <c r="T78" s="133" t="s">
        <v>224</v>
      </c>
      <c r="U78" s="382" t="s">
        <v>224</v>
      </c>
      <c r="W78" s="291"/>
      <c r="Y78" s="31"/>
      <c r="Z78" s="13"/>
      <c r="AA78" s="13"/>
      <c r="AB78" s="13"/>
      <c r="II78" s="293"/>
      <c r="IJ78" s="292"/>
      <c r="IK78" s="292"/>
      <c r="IL78" s="292"/>
      <c r="IM78" s="292"/>
      <c r="IN78" s="292" t="s">
        <v>224</v>
      </c>
      <c r="IO78" s="292" t="s">
        <v>224</v>
      </c>
      <c r="IP78" s="367" t="e">
        <v>#N/A</v>
      </c>
    </row>
    <row r="79" spans="1:250" s="28" customFormat="1" ht="15">
      <c r="A79" s="26" t="s">
        <v>224</v>
      </c>
      <c r="B79" s="134">
        <v>78</v>
      </c>
      <c r="C79" s="19" t="s">
        <v>224</v>
      </c>
      <c r="D79" s="19" t="s">
        <v>224</v>
      </c>
      <c r="E79" s="131"/>
      <c r="F79" s="132" t="s">
        <v>224</v>
      </c>
      <c r="G79" s="132" t="s">
        <v>224</v>
      </c>
      <c r="H79" s="381"/>
      <c r="I79" s="381"/>
      <c r="J79" s="381"/>
      <c r="K79" s="381"/>
      <c r="L79" s="381"/>
      <c r="M79" s="381"/>
      <c r="N79" s="381"/>
      <c r="O79" s="381"/>
      <c r="P79" s="133" t="s">
        <v>224</v>
      </c>
      <c r="Q79" s="27" t="s">
        <v>224</v>
      </c>
      <c r="R79" s="133" t="s">
        <v>224</v>
      </c>
      <c r="S79" s="133" t="s">
        <v>224</v>
      </c>
      <c r="T79" s="133" t="s">
        <v>224</v>
      </c>
      <c r="U79" s="382" t="s">
        <v>224</v>
      </c>
      <c r="W79" s="291"/>
      <c r="Y79" s="31"/>
      <c r="Z79" s="13"/>
      <c r="AA79" s="13"/>
      <c r="AB79" s="13"/>
      <c r="II79" s="293"/>
      <c r="IJ79" s="292"/>
      <c r="IK79" s="292"/>
      <c r="IL79" s="292"/>
      <c r="IM79" s="292"/>
      <c r="IN79" s="292" t="s">
        <v>224</v>
      </c>
      <c r="IO79" s="292" t="s">
        <v>224</v>
      </c>
      <c r="IP79" s="367" t="e">
        <v>#N/A</v>
      </c>
    </row>
    <row r="80" spans="1:250" s="28" customFormat="1" ht="15">
      <c r="A80" s="26" t="s">
        <v>224</v>
      </c>
      <c r="B80" s="134">
        <v>79</v>
      </c>
      <c r="C80" s="19" t="s">
        <v>224</v>
      </c>
      <c r="D80" s="19" t="s">
        <v>224</v>
      </c>
      <c r="E80" s="131"/>
      <c r="F80" s="132" t="s">
        <v>224</v>
      </c>
      <c r="G80" s="132" t="s">
        <v>224</v>
      </c>
      <c r="H80" s="381"/>
      <c r="I80" s="381"/>
      <c r="J80" s="381"/>
      <c r="K80" s="381"/>
      <c r="L80" s="381"/>
      <c r="M80" s="381"/>
      <c r="N80" s="381"/>
      <c r="O80" s="381"/>
      <c r="P80" s="133" t="s">
        <v>224</v>
      </c>
      <c r="Q80" s="27" t="s">
        <v>224</v>
      </c>
      <c r="R80" s="133" t="s">
        <v>224</v>
      </c>
      <c r="S80" s="133" t="s">
        <v>224</v>
      </c>
      <c r="T80" s="133" t="s">
        <v>224</v>
      </c>
      <c r="U80" s="382" t="s">
        <v>224</v>
      </c>
      <c r="W80" s="291"/>
      <c r="Y80" s="31"/>
      <c r="Z80" s="13"/>
      <c r="AA80" s="13"/>
      <c r="AB80" s="13"/>
      <c r="II80" s="293"/>
      <c r="IJ80" s="292"/>
      <c r="IK80" s="292"/>
      <c r="IL80" s="292"/>
      <c r="IM80" s="292"/>
      <c r="IN80" s="292" t="s">
        <v>224</v>
      </c>
      <c r="IO80" s="292" t="s">
        <v>224</v>
      </c>
      <c r="IP80" s="367" t="e">
        <v>#N/A</v>
      </c>
    </row>
    <row r="81" spans="1:250" s="28" customFormat="1" ht="15">
      <c r="A81" s="26" t="s">
        <v>224</v>
      </c>
      <c r="B81" s="134">
        <v>80</v>
      </c>
      <c r="C81" s="19" t="s">
        <v>224</v>
      </c>
      <c r="D81" s="19" t="s">
        <v>224</v>
      </c>
      <c r="E81" s="131"/>
      <c r="F81" s="132" t="s">
        <v>224</v>
      </c>
      <c r="G81" s="132" t="s">
        <v>224</v>
      </c>
      <c r="H81" s="381"/>
      <c r="I81" s="381"/>
      <c r="J81" s="381"/>
      <c r="K81" s="381"/>
      <c r="L81" s="381"/>
      <c r="M81" s="381"/>
      <c r="N81" s="381"/>
      <c r="O81" s="381"/>
      <c r="P81" s="133" t="s">
        <v>224</v>
      </c>
      <c r="Q81" s="27" t="s">
        <v>224</v>
      </c>
      <c r="R81" s="133" t="s">
        <v>224</v>
      </c>
      <c r="S81" s="133" t="s">
        <v>224</v>
      </c>
      <c r="T81" s="133" t="s">
        <v>224</v>
      </c>
      <c r="U81" s="382" t="s">
        <v>224</v>
      </c>
      <c r="W81" s="291"/>
      <c r="Y81" s="31"/>
      <c r="Z81" s="13"/>
      <c r="AA81" s="13"/>
      <c r="AB81" s="13"/>
      <c r="II81" s="293"/>
      <c r="IJ81" s="292"/>
      <c r="IK81" s="292"/>
      <c r="IL81" s="292"/>
      <c r="IM81" s="292"/>
      <c r="IN81" s="292" t="s">
        <v>224</v>
      </c>
      <c r="IO81" s="292" t="s">
        <v>224</v>
      </c>
      <c r="IP81" s="367" t="e">
        <v>#N/A</v>
      </c>
    </row>
    <row r="82" spans="1:250" s="28" customFormat="1" ht="15">
      <c r="A82" s="26" t="s">
        <v>224</v>
      </c>
      <c r="B82" s="134">
        <v>81</v>
      </c>
      <c r="C82" s="19" t="s">
        <v>224</v>
      </c>
      <c r="D82" s="19" t="s">
        <v>224</v>
      </c>
      <c r="E82" s="131"/>
      <c r="F82" s="132" t="s">
        <v>224</v>
      </c>
      <c r="G82" s="132" t="s">
        <v>224</v>
      </c>
      <c r="H82" s="381"/>
      <c r="I82" s="381"/>
      <c r="J82" s="381"/>
      <c r="K82" s="381"/>
      <c r="L82" s="381"/>
      <c r="M82" s="381"/>
      <c r="N82" s="381"/>
      <c r="O82" s="381"/>
      <c r="P82" s="133" t="s">
        <v>224</v>
      </c>
      <c r="Q82" s="27" t="s">
        <v>224</v>
      </c>
      <c r="R82" s="133" t="s">
        <v>224</v>
      </c>
      <c r="S82" s="133" t="s">
        <v>224</v>
      </c>
      <c r="T82" s="133" t="s">
        <v>224</v>
      </c>
      <c r="U82" s="382" t="s">
        <v>224</v>
      </c>
      <c r="W82" s="291"/>
      <c r="Y82" s="31"/>
      <c r="Z82" s="13"/>
      <c r="AA82" s="13"/>
      <c r="AB82" s="13"/>
      <c r="II82" s="293"/>
      <c r="IJ82" s="292"/>
      <c r="IK82" s="292"/>
      <c r="IL82" s="292"/>
      <c r="IM82" s="292"/>
      <c r="IN82" s="292" t="s">
        <v>224</v>
      </c>
      <c r="IO82" s="292" t="s">
        <v>224</v>
      </c>
      <c r="IP82" s="367" t="e">
        <v>#N/A</v>
      </c>
    </row>
    <row r="83" spans="1:250" s="28" customFormat="1" ht="15">
      <c r="A83" s="26" t="s">
        <v>224</v>
      </c>
      <c r="B83" s="134">
        <v>82</v>
      </c>
      <c r="C83" s="19" t="s">
        <v>224</v>
      </c>
      <c r="D83" s="19" t="s">
        <v>224</v>
      </c>
      <c r="E83" s="131"/>
      <c r="F83" s="132" t="s">
        <v>224</v>
      </c>
      <c r="G83" s="132" t="s">
        <v>224</v>
      </c>
      <c r="H83" s="381"/>
      <c r="I83" s="381"/>
      <c r="J83" s="381"/>
      <c r="K83" s="381"/>
      <c r="L83" s="381"/>
      <c r="M83" s="381"/>
      <c r="N83" s="381"/>
      <c r="O83" s="381"/>
      <c r="P83" s="133" t="s">
        <v>224</v>
      </c>
      <c r="Q83" s="27" t="s">
        <v>224</v>
      </c>
      <c r="R83" s="133" t="s">
        <v>224</v>
      </c>
      <c r="S83" s="133" t="s">
        <v>224</v>
      </c>
      <c r="T83" s="133" t="s">
        <v>224</v>
      </c>
      <c r="U83" s="382" t="s">
        <v>224</v>
      </c>
      <c r="W83" s="291"/>
      <c r="Y83" s="18"/>
      <c r="Z83" s="13"/>
      <c r="AA83" s="13"/>
      <c r="AB83" s="13"/>
      <c r="II83" s="293"/>
      <c r="IJ83" s="292"/>
      <c r="IK83" s="292"/>
      <c r="IL83" s="292"/>
      <c r="IM83" s="292"/>
      <c r="IN83" s="292" t="s">
        <v>224</v>
      </c>
      <c r="IO83" s="292" t="s">
        <v>224</v>
      </c>
      <c r="IP83" s="367" t="e">
        <v>#N/A</v>
      </c>
    </row>
    <row r="84" spans="1:250" s="28" customFormat="1" ht="15">
      <c r="A84" s="26" t="s">
        <v>224</v>
      </c>
      <c r="B84" s="134">
        <v>83</v>
      </c>
      <c r="C84" s="19" t="s">
        <v>224</v>
      </c>
      <c r="D84" s="19" t="s">
        <v>224</v>
      </c>
      <c r="E84" s="131"/>
      <c r="F84" s="132" t="s">
        <v>224</v>
      </c>
      <c r="G84" s="132" t="s">
        <v>224</v>
      </c>
      <c r="H84" s="381"/>
      <c r="I84" s="381"/>
      <c r="J84" s="381"/>
      <c r="K84" s="381"/>
      <c r="L84" s="381"/>
      <c r="M84" s="381"/>
      <c r="N84" s="381"/>
      <c r="O84" s="381"/>
      <c r="P84" s="133" t="s">
        <v>224</v>
      </c>
      <c r="Q84" s="27" t="s">
        <v>224</v>
      </c>
      <c r="R84" s="133" t="s">
        <v>224</v>
      </c>
      <c r="S84" s="133" t="s">
        <v>224</v>
      </c>
      <c r="T84" s="133" t="s">
        <v>224</v>
      </c>
      <c r="U84" s="382" t="s">
        <v>224</v>
      </c>
      <c r="W84" s="291"/>
      <c r="Y84" s="18"/>
      <c r="Z84" s="13"/>
      <c r="AA84" s="13"/>
      <c r="AB84" s="13"/>
      <c r="II84" s="293"/>
      <c r="IJ84" s="292"/>
      <c r="IK84" s="292"/>
      <c r="IL84" s="292"/>
      <c r="IM84" s="292"/>
      <c r="IN84" s="292" t="s">
        <v>224</v>
      </c>
      <c r="IO84" s="292" t="s">
        <v>224</v>
      </c>
      <c r="IP84" s="367" t="e">
        <v>#N/A</v>
      </c>
    </row>
    <row r="85" spans="1:250" s="28" customFormat="1" ht="15">
      <c r="A85" s="26" t="s">
        <v>224</v>
      </c>
      <c r="B85" s="134">
        <v>84</v>
      </c>
      <c r="C85" s="19" t="s">
        <v>224</v>
      </c>
      <c r="D85" s="19" t="s">
        <v>224</v>
      </c>
      <c r="E85" s="131"/>
      <c r="F85" s="132" t="s">
        <v>224</v>
      </c>
      <c r="G85" s="132" t="s">
        <v>224</v>
      </c>
      <c r="H85" s="381"/>
      <c r="I85" s="381"/>
      <c r="J85" s="381"/>
      <c r="K85" s="381"/>
      <c r="L85" s="381"/>
      <c r="M85" s="381"/>
      <c r="N85" s="381"/>
      <c r="O85" s="381"/>
      <c r="P85" s="133" t="s">
        <v>224</v>
      </c>
      <c r="Q85" s="27" t="s">
        <v>224</v>
      </c>
      <c r="R85" s="133" t="s">
        <v>224</v>
      </c>
      <c r="S85" s="133" t="s">
        <v>224</v>
      </c>
      <c r="T85" s="133" t="s">
        <v>224</v>
      </c>
      <c r="U85" s="382" t="s">
        <v>224</v>
      </c>
      <c r="W85" s="291"/>
      <c r="Y85" s="18"/>
      <c r="Z85" s="13"/>
      <c r="AA85" s="13"/>
      <c r="AB85" s="13"/>
      <c r="II85" s="293"/>
      <c r="IJ85" s="292"/>
      <c r="IK85" s="292"/>
      <c r="IL85" s="292"/>
      <c r="IM85" s="292"/>
      <c r="IN85" s="292" t="s">
        <v>224</v>
      </c>
      <c r="IO85" s="292" t="s">
        <v>224</v>
      </c>
      <c r="IP85" s="367" t="e">
        <v>#N/A</v>
      </c>
    </row>
    <row r="86" spans="1:250" s="28" customFormat="1" ht="15">
      <c r="A86" s="26" t="s">
        <v>224</v>
      </c>
      <c r="B86" s="134">
        <v>85</v>
      </c>
      <c r="C86" s="19" t="s">
        <v>224</v>
      </c>
      <c r="D86" s="19" t="s">
        <v>224</v>
      </c>
      <c r="E86" s="131"/>
      <c r="F86" s="132" t="s">
        <v>224</v>
      </c>
      <c r="G86" s="132" t="s">
        <v>224</v>
      </c>
      <c r="H86" s="381"/>
      <c r="I86" s="381"/>
      <c r="J86" s="381"/>
      <c r="K86" s="381"/>
      <c r="L86" s="381"/>
      <c r="M86" s="381"/>
      <c r="N86" s="381"/>
      <c r="O86" s="381"/>
      <c r="P86" s="133" t="s">
        <v>224</v>
      </c>
      <c r="Q86" s="27" t="s">
        <v>224</v>
      </c>
      <c r="R86" s="133" t="s">
        <v>224</v>
      </c>
      <c r="S86" s="133" t="s">
        <v>224</v>
      </c>
      <c r="T86" s="133" t="s">
        <v>224</v>
      </c>
      <c r="U86" s="382" t="s">
        <v>224</v>
      </c>
      <c r="W86" s="291"/>
      <c r="Y86" s="18"/>
      <c r="Z86" s="13"/>
      <c r="AA86" s="13"/>
      <c r="AB86" s="13"/>
      <c r="II86" s="293"/>
      <c r="IJ86" s="292"/>
      <c r="IK86" s="292"/>
      <c r="IL86" s="292"/>
      <c r="IM86" s="292"/>
      <c r="IN86" s="292" t="s">
        <v>224</v>
      </c>
      <c r="IO86" s="292" t="s">
        <v>224</v>
      </c>
      <c r="IP86" s="367" t="e">
        <v>#N/A</v>
      </c>
    </row>
    <row r="87" spans="1:250" s="28" customFormat="1" ht="15">
      <c r="A87" s="26" t="s">
        <v>224</v>
      </c>
      <c r="B87" s="134">
        <v>86</v>
      </c>
      <c r="C87" s="19" t="s">
        <v>224</v>
      </c>
      <c r="D87" s="19" t="s">
        <v>224</v>
      </c>
      <c r="E87" s="131"/>
      <c r="F87" s="132" t="s">
        <v>224</v>
      </c>
      <c r="G87" s="132" t="s">
        <v>224</v>
      </c>
      <c r="H87" s="381"/>
      <c r="I87" s="381"/>
      <c r="J87" s="381"/>
      <c r="K87" s="381"/>
      <c r="L87" s="381"/>
      <c r="M87" s="381"/>
      <c r="N87" s="381"/>
      <c r="O87" s="381"/>
      <c r="P87" s="133" t="s">
        <v>224</v>
      </c>
      <c r="Q87" s="27" t="s">
        <v>224</v>
      </c>
      <c r="R87" s="133" t="s">
        <v>224</v>
      </c>
      <c r="S87" s="133" t="s">
        <v>224</v>
      </c>
      <c r="T87" s="133" t="s">
        <v>224</v>
      </c>
      <c r="U87" s="382" t="s">
        <v>224</v>
      </c>
      <c r="W87" s="291"/>
      <c r="Y87" s="18"/>
      <c r="Z87" s="13"/>
      <c r="AA87" s="13"/>
      <c r="AB87" s="13"/>
      <c r="II87" s="293"/>
      <c r="IJ87" s="292"/>
      <c r="IK87" s="292"/>
      <c r="IL87" s="292"/>
      <c r="IM87" s="292"/>
      <c r="IN87" s="292" t="s">
        <v>224</v>
      </c>
      <c r="IO87" s="292" t="s">
        <v>224</v>
      </c>
      <c r="IP87" s="367" t="e">
        <v>#N/A</v>
      </c>
    </row>
    <row r="88" spans="1:250" s="28" customFormat="1" ht="15">
      <c r="A88" s="26" t="s">
        <v>224</v>
      </c>
      <c r="B88" s="134">
        <v>87</v>
      </c>
      <c r="C88" s="19" t="s">
        <v>224</v>
      </c>
      <c r="D88" s="19" t="s">
        <v>224</v>
      </c>
      <c r="E88" s="131"/>
      <c r="F88" s="132" t="s">
        <v>224</v>
      </c>
      <c r="G88" s="132" t="s">
        <v>224</v>
      </c>
      <c r="H88" s="381"/>
      <c r="I88" s="381"/>
      <c r="J88" s="381"/>
      <c r="K88" s="381"/>
      <c r="L88" s="381"/>
      <c r="M88" s="381"/>
      <c r="N88" s="381"/>
      <c r="O88" s="381"/>
      <c r="P88" s="133" t="s">
        <v>224</v>
      </c>
      <c r="Q88" s="27" t="s">
        <v>224</v>
      </c>
      <c r="R88" s="133" t="s">
        <v>224</v>
      </c>
      <c r="S88" s="133" t="s">
        <v>224</v>
      </c>
      <c r="T88" s="133" t="s">
        <v>224</v>
      </c>
      <c r="U88" s="382" t="s">
        <v>224</v>
      </c>
      <c r="W88" s="291"/>
      <c r="Y88" s="18"/>
      <c r="Z88" s="13"/>
      <c r="AA88" s="13"/>
      <c r="AB88" s="13"/>
      <c r="II88" s="293"/>
      <c r="IJ88" s="292"/>
      <c r="IK88" s="292"/>
      <c r="IL88" s="292"/>
      <c r="IM88" s="292"/>
      <c r="IN88" s="292" t="s">
        <v>224</v>
      </c>
      <c r="IO88" s="292" t="s">
        <v>224</v>
      </c>
      <c r="IP88" s="367" t="e">
        <v>#N/A</v>
      </c>
    </row>
    <row r="89" spans="1:250" s="28" customFormat="1" ht="15">
      <c r="A89" s="26" t="s">
        <v>224</v>
      </c>
      <c r="B89" s="134">
        <v>88</v>
      </c>
      <c r="C89" s="19" t="s">
        <v>224</v>
      </c>
      <c r="D89" s="19" t="s">
        <v>224</v>
      </c>
      <c r="E89" s="131"/>
      <c r="F89" s="132" t="s">
        <v>224</v>
      </c>
      <c r="G89" s="132" t="s">
        <v>224</v>
      </c>
      <c r="H89" s="381"/>
      <c r="I89" s="381"/>
      <c r="J89" s="381"/>
      <c r="K89" s="381"/>
      <c r="L89" s="381"/>
      <c r="M89" s="381"/>
      <c r="N89" s="381"/>
      <c r="O89" s="381"/>
      <c r="P89" s="133" t="s">
        <v>224</v>
      </c>
      <c r="Q89" s="27" t="s">
        <v>224</v>
      </c>
      <c r="R89" s="133" t="s">
        <v>224</v>
      </c>
      <c r="S89" s="133" t="s">
        <v>224</v>
      </c>
      <c r="T89" s="133" t="s">
        <v>224</v>
      </c>
      <c r="U89" s="382" t="s">
        <v>224</v>
      </c>
      <c r="W89" s="291"/>
      <c r="Y89" s="18"/>
      <c r="Z89" s="13"/>
      <c r="AA89" s="13"/>
      <c r="AB89" s="13"/>
      <c r="II89" s="293"/>
      <c r="IJ89" s="292"/>
      <c r="IK89" s="292"/>
      <c r="IL89" s="292"/>
      <c r="IM89" s="292"/>
      <c r="IN89" s="292" t="s">
        <v>224</v>
      </c>
      <c r="IO89" s="292" t="s">
        <v>224</v>
      </c>
      <c r="IP89" s="367" t="e">
        <v>#N/A</v>
      </c>
    </row>
    <row r="90" spans="1:250" s="28" customFormat="1" ht="15">
      <c r="A90" s="26" t="s">
        <v>224</v>
      </c>
      <c r="B90" s="134">
        <v>89</v>
      </c>
      <c r="C90" s="19" t="s">
        <v>224</v>
      </c>
      <c r="D90" s="19" t="s">
        <v>224</v>
      </c>
      <c r="E90" s="131"/>
      <c r="F90" s="132" t="s">
        <v>224</v>
      </c>
      <c r="G90" s="132" t="s">
        <v>224</v>
      </c>
      <c r="H90" s="381"/>
      <c r="I90" s="381"/>
      <c r="J90" s="381"/>
      <c r="K90" s="381"/>
      <c r="L90" s="381"/>
      <c r="M90" s="381"/>
      <c r="N90" s="381"/>
      <c r="O90" s="381"/>
      <c r="P90" s="133" t="s">
        <v>224</v>
      </c>
      <c r="Q90" s="27" t="s">
        <v>224</v>
      </c>
      <c r="R90" s="133" t="s">
        <v>224</v>
      </c>
      <c r="S90" s="133" t="s">
        <v>224</v>
      </c>
      <c r="T90" s="133" t="s">
        <v>224</v>
      </c>
      <c r="U90" s="382" t="s">
        <v>224</v>
      </c>
      <c r="W90" s="291"/>
      <c r="Y90" s="18"/>
      <c r="Z90" s="13"/>
      <c r="AA90" s="13"/>
      <c r="AB90" s="13"/>
      <c r="II90" s="293"/>
      <c r="IJ90" s="292"/>
      <c r="IK90" s="292"/>
      <c r="IL90" s="292"/>
      <c r="IM90" s="292"/>
      <c r="IN90" s="292" t="s">
        <v>224</v>
      </c>
      <c r="IO90" s="292" t="s">
        <v>224</v>
      </c>
      <c r="IP90" s="367" t="e">
        <v>#N/A</v>
      </c>
    </row>
    <row r="91" spans="1:250" s="28" customFormat="1" ht="15">
      <c r="A91" s="26" t="s">
        <v>224</v>
      </c>
      <c r="B91" s="134">
        <v>90</v>
      </c>
      <c r="C91" s="19" t="s">
        <v>224</v>
      </c>
      <c r="D91" s="19" t="s">
        <v>224</v>
      </c>
      <c r="E91" s="131"/>
      <c r="F91" s="132" t="s">
        <v>224</v>
      </c>
      <c r="G91" s="132" t="s">
        <v>224</v>
      </c>
      <c r="H91" s="381"/>
      <c r="I91" s="381"/>
      <c r="J91" s="381"/>
      <c r="K91" s="381"/>
      <c r="L91" s="381"/>
      <c r="M91" s="381"/>
      <c r="N91" s="381"/>
      <c r="O91" s="381"/>
      <c r="P91" s="133" t="s">
        <v>224</v>
      </c>
      <c r="Q91" s="27" t="s">
        <v>224</v>
      </c>
      <c r="R91" s="133" t="s">
        <v>224</v>
      </c>
      <c r="S91" s="133" t="s">
        <v>224</v>
      </c>
      <c r="T91" s="133" t="s">
        <v>224</v>
      </c>
      <c r="U91" s="382" t="s">
        <v>224</v>
      </c>
      <c r="W91" s="291"/>
      <c r="Y91" s="18"/>
      <c r="Z91" s="13"/>
      <c r="AA91" s="13"/>
      <c r="AB91" s="13"/>
      <c r="II91" s="293"/>
      <c r="IJ91" s="292"/>
      <c r="IK91" s="292"/>
      <c r="IL91" s="292"/>
      <c r="IM91" s="292"/>
      <c r="IN91" s="292" t="s">
        <v>224</v>
      </c>
      <c r="IO91" s="292" t="s">
        <v>224</v>
      </c>
      <c r="IP91" s="367" t="e">
        <v>#N/A</v>
      </c>
    </row>
    <row r="92" spans="1:250" s="28" customFormat="1" ht="15">
      <c r="A92" s="26" t="s">
        <v>224</v>
      </c>
      <c r="B92" s="134">
        <v>91</v>
      </c>
      <c r="C92" s="19" t="s">
        <v>224</v>
      </c>
      <c r="D92" s="19" t="s">
        <v>224</v>
      </c>
      <c r="E92" s="131"/>
      <c r="F92" s="132" t="s">
        <v>224</v>
      </c>
      <c r="G92" s="132" t="s">
        <v>224</v>
      </c>
      <c r="H92" s="381"/>
      <c r="I92" s="381"/>
      <c r="J92" s="381"/>
      <c r="K92" s="381"/>
      <c r="L92" s="381"/>
      <c r="M92" s="381"/>
      <c r="N92" s="381"/>
      <c r="O92" s="381"/>
      <c r="P92" s="133" t="s">
        <v>224</v>
      </c>
      <c r="Q92" s="27" t="s">
        <v>224</v>
      </c>
      <c r="R92" s="133" t="s">
        <v>224</v>
      </c>
      <c r="S92" s="133" t="s">
        <v>224</v>
      </c>
      <c r="T92" s="133" t="s">
        <v>224</v>
      </c>
      <c r="U92" s="382" t="s">
        <v>224</v>
      </c>
      <c r="W92" s="291"/>
      <c r="Y92" s="18"/>
      <c r="Z92" s="13"/>
      <c r="AA92" s="13"/>
      <c r="AB92" s="13"/>
      <c r="II92" s="293"/>
      <c r="IJ92" s="292"/>
      <c r="IK92" s="292"/>
      <c r="IL92" s="292"/>
      <c r="IM92" s="292"/>
      <c r="IN92" s="292" t="s">
        <v>224</v>
      </c>
      <c r="IO92" s="292" t="s">
        <v>224</v>
      </c>
      <c r="IP92" s="367" t="e">
        <v>#N/A</v>
      </c>
    </row>
    <row r="93" spans="1:250" s="28" customFormat="1" ht="15">
      <c r="A93" s="26" t="s">
        <v>224</v>
      </c>
      <c r="B93" s="134">
        <v>92</v>
      </c>
      <c r="C93" s="19" t="s">
        <v>224</v>
      </c>
      <c r="D93" s="19" t="s">
        <v>224</v>
      </c>
      <c r="E93" s="131"/>
      <c r="F93" s="132" t="s">
        <v>224</v>
      </c>
      <c r="G93" s="132" t="s">
        <v>224</v>
      </c>
      <c r="H93" s="381"/>
      <c r="I93" s="381"/>
      <c r="J93" s="381"/>
      <c r="K93" s="381"/>
      <c r="L93" s="381"/>
      <c r="M93" s="381"/>
      <c r="N93" s="381"/>
      <c r="O93" s="381"/>
      <c r="P93" s="133" t="s">
        <v>224</v>
      </c>
      <c r="Q93" s="27" t="s">
        <v>224</v>
      </c>
      <c r="R93" s="133" t="s">
        <v>224</v>
      </c>
      <c r="S93" s="133" t="s">
        <v>224</v>
      </c>
      <c r="T93" s="133" t="s">
        <v>224</v>
      </c>
      <c r="U93" s="382" t="s">
        <v>224</v>
      </c>
      <c r="W93" s="291"/>
      <c r="Y93" s="18"/>
      <c r="Z93" s="13"/>
      <c r="AA93" s="13"/>
      <c r="AB93" s="13"/>
      <c r="II93" s="293"/>
      <c r="IJ93" s="292"/>
      <c r="IK93" s="292"/>
      <c r="IL93" s="292"/>
      <c r="IM93" s="292"/>
      <c r="IN93" s="292" t="s">
        <v>224</v>
      </c>
      <c r="IO93" s="292" t="s">
        <v>224</v>
      </c>
      <c r="IP93" s="367" t="e">
        <v>#N/A</v>
      </c>
    </row>
    <row r="94" spans="1:250" s="28" customFormat="1" ht="15">
      <c r="A94" s="26" t="s">
        <v>224</v>
      </c>
      <c r="B94" s="134">
        <v>93</v>
      </c>
      <c r="C94" s="19" t="s">
        <v>224</v>
      </c>
      <c r="D94" s="19" t="s">
        <v>224</v>
      </c>
      <c r="E94" s="131"/>
      <c r="F94" s="132" t="s">
        <v>224</v>
      </c>
      <c r="G94" s="132" t="s">
        <v>224</v>
      </c>
      <c r="H94" s="381"/>
      <c r="I94" s="381"/>
      <c r="J94" s="381"/>
      <c r="K94" s="381"/>
      <c r="L94" s="381"/>
      <c r="M94" s="381"/>
      <c r="N94" s="381"/>
      <c r="O94" s="381"/>
      <c r="P94" s="133" t="s">
        <v>224</v>
      </c>
      <c r="Q94" s="27" t="s">
        <v>224</v>
      </c>
      <c r="R94" s="133" t="s">
        <v>224</v>
      </c>
      <c r="S94" s="133" t="s">
        <v>224</v>
      </c>
      <c r="T94" s="133" t="s">
        <v>224</v>
      </c>
      <c r="U94" s="382" t="s">
        <v>224</v>
      </c>
      <c r="W94" s="291"/>
      <c r="Y94" s="18"/>
      <c r="Z94" s="13"/>
      <c r="AA94" s="13"/>
      <c r="AB94" s="13"/>
      <c r="II94" s="293"/>
      <c r="IJ94" s="292"/>
      <c r="IK94" s="292"/>
      <c r="IL94" s="292"/>
      <c r="IM94" s="292"/>
      <c r="IN94" s="292" t="s">
        <v>224</v>
      </c>
      <c r="IO94" s="292" t="s">
        <v>224</v>
      </c>
      <c r="IP94" s="367" t="e">
        <v>#N/A</v>
      </c>
    </row>
    <row r="95" spans="1:250" s="28" customFormat="1" ht="15">
      <c r="A95" s="26" t="s">
        <v>224</v>
      </c>
      <c r="B95" s="134">
        <v>94</v>
      </c>
      <c r="C95" s="19" t="s">
        <v>224</v>
      </c>
      <c r="D95" s="19" t="s">
        <v>224</v>
      </c>
      <c r="E95" s="131"/>
      <c r="F95" s="132" t="s">
        <v>224</v>
      </c>
      <c r="G95" s="132" t="s">
        <v>224</v>
      </c>
      <c r="H95" s="381"/>
      <c r="I95" s="381"/>
      <c r="J95" s="381"/>
      <c r="K95" s="381"/>
      <c r="L95" s="381"/>
      <c r="M95" s="381"/>
      <c r="N95" s="381"/>
      <c r="O95" s="381"/>
      <c r="P95" s="133" t="s">
        <v>224</v>
      </c>
      <c r="Q95" s="27" t="s">
        <v>224</v>
      </c>
      <c r="R95" s="133" t="s">
        <v>224</v>
      </c>
      <c r="S95" s="133" t="s">
        <v>224</v>
      </c>
      <c r="T95" s="133" t="s">
        <v>224</v>
      </c>
      <c r="U95" s="382" t="s">
        <v>224</v>
      </c>
      <c r="W95" s="291"/>
      <c r="Y95" s="18"/>
      <c r="Z95" s="13"/>
      <c r="AA95" s="13"/>
      <c r="AB95" s="13"/>
      <c r="II95" s="293"/>
      <c r="IJ95" s="292"/>
      <c r="IK95" s="292"/>
      <c r="IL95" s="292"/>
      <c r="IM95" s="292"/>
      <c r="IN95" s="292" t="s">
        <v>224</v>
      </c>
      <c r="IO95" s="292" t="s">
        <v>224</v>
      </c>
      <c r="IP95" s="367" t="e">
        <v>#N/A</v>
      </c>
    </row>
    <row r="96" spans="1:250" s="28" customFormat="1" ht="15">
      <c r="A96" s="26" t="s">
        <v>224</v>
      </c>
      <c r="B96" s="134">
        <v>95</v>
      </c>
      <c r="C96" s="19" t="s">
        <v>224</v>
      </c>
      <c r="D96" s="19" t="s">
        <v>224</v>
      </c>
      <c r="E96" s="131"/>
      <c r="F96" s="132" t="s">
        <v>224</v>
      </c>
      <c r="G96" s="132" t="s">
        <v>224</v>
      </c>
      <c r="H96" s="381"/>
      <c r="I96" s="381"/>
      <c r="J96" s="381"/>
      <c r="K96" s="381"/>
      <c r="L96" s="381"/>
      <c r="M96" s="381"/>
      <c r="N96" s="381"/>
      <c r="O96" s="381"/>
      <c r="P96" s="133" t="s">
        <v>224</v>
      </c>
      <c r="Q96" s="27" t="s">
        <v>224</v>
      </c>
      <c r="R96" s="133" t="s">
        <v>224</v>
      </c>
      <c r="S96" s="133" t="s">
        <v>224</v>
      </c>
      <c r="T96" s="133" t="s">
        <v>224</v>
      </c>
      <c r="U96" s="382" t="s">
        <v>224</v>
      </c>
      <c r="W96" s="291"/>
      <c r="Y96" s="18"/>
      <c r="Z96" s="13"/>
      <c r="AA96" s="13"/>
      <c r="AB96" s="13"/>
      <c r="II96" s="293"/>
      <c r="IJ96" s="292"/>
      <c r="IK96" s="292"/>
      <c r="IL96" s="292"/>
      <c r="IM96" s="292"/>
      <c r="IN96" s="292" t="s">
        <v>224</v>
      </c>
      <c r="IO96" s="292" t="s">
        <v>224</v>
      </c>
      <c r="IP96" s="367" t="e">
        <v>#N/A</v>
      </c>
    </row>
    <row r="97" spans="1:250" s="28" customFormat="1" ht="15">
      <c r="A97" s="26" t="s">
        <v>224</v>
      </c>
      <c r="B97" s="134">
        <v>96</v>
      </c>
      <c r="C97" s="19" t="s">
        <v>224</v>
      </c>
      <c r="D97" s="19" t="s">
        <v>224</v>
      </c>
      <c r="E97" s="131"/>
      <c r="F97" s="132" t="s">
        <v>224</v>
      </c>
      <c r="G97" s="132" t="s">
        <v>224</v>
      </c>
      <c r="H97" s="381"/>
      <c r="I97" s="381"/>
      <c r="J97" s="381"/>
      <c r="K97" s="381"/>
      <c r="L97" s="381"/>
      <c r="M97" s="381"/>
      <c r="N97" s="381"/>
      <c r="O97" s="381"/>
      <c r="P97" s="133" t="s">
        <v>224</v>
      </c>
      <c r="Q97" s="27" t="s">
        <v>224</v>
      </c>
      <c r="R97" s="133" t="s">
        <v>224</v>
      </c>
      <c r="S97" s="133" t="s">
        <v>224</v>
      </c>
      <c r="T97" s="133" t="s">
        <v>224</v>
      </c>
      <c r="U97" s="382" t="s">
        <v>224</v>
      </c>
      <c r="W97" s="291"/>
      <c r="Y97" s="18"/>
      <c r="Z97" s="13"/>
      <c r="AA97" s="13"/>
      <c r="AB97" s="13"/>
      <c r="II97" s="293"/>
      <c r="IJ97" s="292"/>
      <c r="IK97" s="292"/>
      <c r="IL97" s="292"/>
      <c r="IM97" s="292"/>
      <c r="IN97" s="292" t="s">
        <v>224</v>
      </c>
      <c r="IO97" s="292" t="s">
        <v>224</v>
      </c>
      <c r="IP97" s="367" t="e">
        <v>#N/A</v>
      </c>
    </row>
    <row r="98" spans="1:250" s="28" customFormat="1" ht="15">
      <c r="A98" s="26" t="s">
        <v>224</v>
      </c>
      <c r="B98" s="134">
        <v>97</v>
      </c>
      <c r="C98" s="19" t="s">
        <v>224</v>
      </c>
      <c r="D98" s="19" t="s">
        <v>224</v>
      </c>
      <c r="E98" s="131"/>
      <c r="F98" s="132" t="s">
        <v>224</v>
      </c>
      <c r="G98" s="132" t="s">
        <v>224</v>
      </c>
      <c r="H98" s="381"/>
      <c r="I98" s="381"/>
      <c r="J98" s="381"/>
      <c r="K98" s="381"/>
      <c r="L98" s="381"/>
      <c r="M98" s="381"/>
      <c r="N98" s="381"/>
      <c r="O98" s="381"/>
      <c r="P98" s="133" t="s">
        <v>224</v>
      </c>
      <c r="Q98" s="27" t="s">
        <v>224</v>
      </c>
      <c r="R98" s="133" t="s">
        <v>224</v>
      </c>
      <c r="S98" s="133" t="s">
        <v>224</v>
      </c>
      <c r="T98" s="133" t="s">
        <v>224</v>
      </c>
      <c r="U98" s="382" t="s">
        <v>224</v>
      </c>
      <c r="W98" s="291"/>
      <c r="Y98" s="18"/>
      <c r="Z98" s="13"/>
      <c r="AA98" s="13"/>
      <c r="AB98" s="13"/>
      <c r="II98" s="293"/>
      <c r="IJ98" s="292"/>
      <c r="IK98" s="292"/>
      <c r="IL98" s="292"/>
      <c r="IM98" s="292"/>
      <c r="IN98" s="292" t="s">
        <v>224</v>
      </c>
      <c r="IO98" s="292" t="s">
        <v>224</v>
      </c>
      <c r="IP98" s="367" t="e">
        <v>#N/A</v>
      </c>
    </row>
    <row r="99" spans="1:250" s="28" customFormat="1" ht="15">
      <c r="A99" s="26" t="s">
        <v>224</v>
      </c>
      <c r="B99" s="134">
        <v>98</v>
      </c>
      <c r="C99" s="19" t="s">
        <v>224</v>
      </c>
      <c r="D99" s="19" t="s">
        <v>224</v>
      </c>
      <c r="E99" s="131"/>
      <c r="F99" s="132" t="s">
        <v>224</v>
      </c>
      <c r="G99" s="132" t="s">
        <v>224</v>
      </c>
      <c r="H99" s="381"/>
      <c r="I99" s="381"/>
      <c r="J99" s="381"/>
      <c r="K99" s="381"/>
      <c r="L99" s="381"/>
      <c r="M99" s="381"/>
      <c r="N99" s="381"/>
      <c r="O99" s="381"/>
      <c r="P99" s="133" t="s">
        <v>224</v>
      </c>
      <c r="Q99" s="27" t="s">
        <v>224</v>
      </c>
      <c r="R99" s="133" t="s">
        <v>224</v>
      </c>
      <c r="S99" s="133" t="s">
        <v>224</v>
      </c>
      <c r="T99" s="133" t="s">
        <v>224</v>
      </c>
      <c r="U99" s="382" t="s">
        <v>224</v>
      </c>
      <c r="W99" s="291"/>
      <c r="Y99" s="18"/>
      <c r="Z99" s="13"/>
      <c r="AA99" s="13"/>
      <c r="AB99" s="13"/>
      <c r="II99" s="293"/>
      <c r="IJ99" s="292"/>
      <c r="IK99" s="292"/>
      <c r="IL99" s="292"/>
      <c r="IM99" s="292"/>
      <c r="IN99" s="292" t="s">
        <v>224</v>
      </c>
      <c r="IO99" s="292" t="s">
        <v>224</v>
      </c>
      <c r="IP99" s="367" t="e">
        <v>#N/A</v>
      </c>
    </row>
    <row r="100" spans="1:250" s="28" customFormat="1" ht="15">
      <c r="A100" s="26" t="s">
        <v>224</v>
      </c>
      <c r="B100" s="134">
        <v>99</v>
      </c>
      <c r="C100" s="19" t="s">
        <v>224</v>
      </c>
      <c r="D100" s="19" t="s">
        <v>224</v>
      </c>
      <c r="E100" s="131"/>
      <c r="F100" s="132" t="s">
        <v>224</v>
      </c>
      <c r="G100" s="132" t="s">
        <v>224</v>
      </c>
      <c r="H100" s="381"/>
      <c r="I100" s="381"/>
      <c r="J100" s="381"/>
      <c r="K100" s="381"/>
      <c r="L100" s="381"/>
      <c r="M100" s="381"/>
      <c r="N100" s="381"/>
      <c r="O100" s="381"/>
      <c r="P100" s="133" t="s">
        <v>224</v>
      </c>
      <c r="Q100" s="27" t="s">
        <v>224</v>
      </c>
      <c r="R100" s="133" t="s">
        <v>224</v>
      </c>
      <c r="S100" s="133" t="s">
        <v>224</v>
      </c>
      <c r="T100" s="133" t="s">
        <v>224</v>
      </c>
      <c r="U100" s="382" t="s">
        <v>224</v>
      </c>
      <c r="W100" s="291"/>
      <c r="Y100" s="18"/>
      <c r="Z100" s="13"/>
      <c r="AA100" s="13"/>
      <c r="AB100" s="13"/>
      <c r="II100" s="293"/>
      <c r="IJ100" s="292"/>
      <c r="IK100" s="292"/>
      <c r="IL100" s="292"/>
      <c r="IM100" s="292"/>
      <c r="IN100" s="292" t="s">
        <v>224</v>
      </c>
      <c r="IO100" s="292" t="s">
        <v>224</v>
      </c>
      <c r="IP100" s="367" t="e">
        <v>#N/A</v>
      </c>
    </row>
    <row r="101" spans="1:250" s="28" customFormat="1" ht="15">
      <c r="A101" s="26" t="s">
        <v>224</v>
      </c>
      <c r="B101" s="134">
        <v>100</v>
      </c>
      <c r="C101" s="19" t="s">
        <v>224</v>
      </c>
      <c r="D101" s="19" t="s">
        <v>224</v>
      </c>
      <c r="E101" s="131"/>
      <c r="F101" s="132" t="s">
        <v>224</v>
      </c>
      <c r="G101" s="132" t="s">
        <v>224</v>
      </c>
      <c r="H101" s="381"/>
      <c r="I101" s="381"/>
      <c r="J101" s="381"/>
      <c r="K101" s="381"/>
      <c r="L101" s="381"/>
      <c r="M101" s="381"/>
      <c r="N101" s="381"/>
      <c r="O101" s="381"/>
      <c r="P101" s="133" t="s">
        <v>224</v>
      </c>
      <c r="Q101" s="27" t="s">
        <v>224</v>
      </c>
      <c r="R101" s="133" t="s">
        <v>224</v>
      </c>
      <c r="S101" s="133" t="s">
        <v>224</v>
      </c>
      <c r="T101" s="133" t="s">
        <v>224</v>
      </c>
      <c r="U101" s="382" t="s">
        <v>224</v>
      </c>
      <c r="W101" s="291"/>
      <c r="Y101" s="18"/>
      <c r="Z101" s="13"/>
      <c r="AA101" s="13"/>
      <c r="AB101" s="13"/>
      <c r="II101" s="293"/>
      <c r="IJ101" s="292"/>
      <c r="IK101" s="292"/>
      <c r="IL101" s="292"/>
      <c r="IM101" s="292"/>
      <c r="IN101" s="292" t="s">
        <v>224</v>
      </c>
      <c r="IO101" s="292" t="s">
        <v>224</v>
      </c>
      <c r="IP101" s="367" t="e">
        <v>#N/A</v>
      </c>
    </row>
    <row r="102" spans="1:250" s="28" customFormat="1" ht="15">
      <c r="A102" s="26" t="s">
        <v>224</v>
      </c>
      <c r="B102" s="134">
        <v>101</v>
      </c>
      <c r="C102" s="19" t="s">
        <v>224</v>
      </c>
      <c r="D102" s="19" t="s">
        <v>224</v>
      </c>
      <c r="E102" s="131"/>
      <c r="F102" s="132" t="s">
        <v>224</v>
      </c>
      <c r="G102" s="132" t="s">
        <v>224</v>
      </c>
      <c r="H102" s="381"/>
      <c r="I102" s="381"/>
      <c r="J102" s="381"/>
      <c r="K102" s="381"/>
      <c r="L102" s="381"/>
      <c r="M102" s="381"/>
      <c r="N102" s="381"/>
      <c r="O102" s="381"/>
      <c r="P102" s="133" t="s">
        <v>224</v>
      </c>
      <c r="Q102" s="27" t="s">
        <v>224</v>
      </c>
      <c r="R102" s="133" t="s">
        <v>224</v>
      </c>
      <c r="S102" s="133" t="s">
        <v>224</v>
      </c>
      <c r="T102" s="133" t="s">
        <v>224</v>
      </c>
      <c r="U102" s="382" t="s">
        <v>224</v>
      </c>
      <c r="W102" s="291"/>
      <c r="Y102" s="18"/>
      <c r="Z102" s="13"/>
      <c r="AA102" s="13"/>
      <c r="AB102" s="13"/>
      <c r="II102" s="293"/>
      <c r="IJ102" s="292"/>
      <c r="IK102" s="292"/>
      <c r="IL102" s="292"/>
      <c r="IM102" s="292"/>
      <c r="IN102" s="292" t="s">
        <v>224</v>
      </c>
      <c r="IO102" s="292" t="s">
        <v>224</v>
      </c>
      <c r="IP102" s="367" t="e">
        <v>#N/A</v>
      </c>
    </row>
    <row r="103" spans="1:250" s="28" customFormat="1" ht="15">
      <c r="A103" s="26" t="s">
        <v>224</v>
      </c>
      <c r="B103" s="134">
        <v>102</v>
      </c>
      <c r="C103" s="19" t="s">
        <v>224</v>
      </c>
      <c r="D103" s="19" t="s">
        <v>224</v>
      </c>
      <c r="E103" s="131"/>
      <c r="F103" s="132" t="s">
        <v>224</v>
      </c>
      <c r="G103" s="132" t="s">
        <v>224</v>
      </c>
      <c r="H103" s="381"/>
      <c r="I103" s="381"/>
      <c r="J103" s="381"/>
      <c r="K103" s="381"/>
      <c r="L103" s="381"/>
      <c r="M103" s="381"/>
      <c r="N103" s="381"/>
      <c r="O103" s="381"/>
      <c r="P103" s="133" t="s">
        <v>224</v>
      </c>
      <c r="Q103" s="27" t="s">
        <v>224</v>
      </c>
      <c r="R103" s="133" t="s">
        <v>224</v>
      </c>
      <c r="S103" s="133" t="s">
        <v>224</v>
      </c>
      <c r="T103" s="133" t="s">
        <v>224</v>
      </c>
      <c r="U103" s="382" t="s">
        <v>224</v>
      </c>
      <c r="W103" s="291"/>
      <c r="Y103" s="18"/>
      <c r="Z103" s="13"/>
      <c r="AA103" s="13"/>
      <c r="AB103" s="13"/>
      <c r="II103" s="293"/>
      <c r="IJ103" s="292"/>
      <c r="IK103" s="292"/>
      <c r="IL103" s="292"/>
      <c r="IM103" s="292"/>
      <c r="IN103" s="292" t="s">
        <v>224</v>
      </c>
      <c r="IO103" s="292" t="s">
        <v>224</v>
      </c>
      <c r="IP103" s="367" t="e">
        <v>#N/A</v>
      </c>
    </row>
    <row r="104" spans="1:250" s="28" customFormat="1" ht="15">
      <c r="A104" s="26" t="s">
        <v>224</v>
      </c>
      <c r="B104" s="134">
        <v>103</v>
      </c>
      <c r="C104" s="19" t="s">
        <v>224</v>
      </c>
      <c r="D104" s="19" t="s">
        <v>224</v>
      </c>
      <c r="E104" s="131"/>
      <c r="F104" s="132" t="s">
        <v>224</v>
      </c>
      <c r="G104" s="132" t="s">
        <v>224</v>
      </c>
      <c r="H104" s="381"/>
      <c r="I104" s="381"/>
      <c r="J104" s="381"/>
      <c r="K104" s="381"/>
      <c r="L104" s="381"/>
      <c r="M104" s="381"/>
      <c r="N104" s="381"/>
      <c r="O104" s="381"/>
      <c r="P104" s="133" t="s">
        <v>224</v>
      </c>
      <c r="Q104" s="27" t="s">
        <v>224</v>
      </c>
      <c r="R104" s="133" t="s">
        <v>224</v>
      </c>
      <c r="S104" s="133" t="s">
        <v>224</v>
      </c>
      <c r="T104" s="133" t="s">
        <v>224</v>
      </c>
      <c r="U104" s="382" t="s">
        <v>224</v>
      </c>
      <c r="W104" s="291"/>
      <c r="Y104" s="18"/>
      <c r="Z104" s="13"/>
      <c r="AA104" s="13"/>
      <c r="AB104" s="13"/>
      <c r="II104" s="293"/>
      <c r="IJ104" s="292"/>
      <c r="IK104" s="292"/>
      <c r="IL104" s="292"/>
      <c r="IM104" s="292"/>
      <c r="IN104" s="292" t="s">
        <v>224</v>
      </c>
      <c r="IO104" s="292" t="s">
        <v>224</v>
      </c>
      <c r="IP104" s="367" t="e">
        <v>#N/A</v>
      </c>
    </row>
    <row r="105" spans="1:250" s="28" customFormat="1" ht="15">
      <c r="A105" s="26" t="s">
        <v>224</v>
      </c>
      <c r="B105" s="134">
        <v>104</v>
      </c>
      <c r="C105" s="19" t="s">
        <v>224</v>
      </c>
      <c r="D105" s="19" t="s">
        <v>224</v>
      </c>
      <c r="E105" s="131"/>
      <c r="F105" s="132" t="s">
        <v>224</v>
      </c>
      <c r="G105" s="132" t="s">
        <v>224</v>
      </c>
      <c r="H105" s="381"/>
      <c r="I105" s="381"/>
      <c r="J105" s="381"/>
      <c r="K105" s="381"/>
      <c r="L105" s="381"/>
      <c r="M105" s="381"/>
      <c r="N105" s="381"/>
      <c r="O105" s="381"/>
      <c r="P105" s="133" t="s">
        <v>224</v>
      </c>
      <c r="Q105" s="27" t="s">
        <v>224</v>
      </c>
      <c r="R105" s="133" t="s">
        <v>224</v>
      </c>
      <c r="S105" s="133" t="s">
        <v>224</v>
      </c>
      <c r="T105" s="133" t="s">
        <v>224</v>
      </c>
      <c r="U105" s="382" t="s">
        <v>224</v>
      </c>
      <c r="W105" s="291"/>
      <c r="Y105" s="18"/>
      <c r="Z105" s="13"/>
      <c r="AA105" s="13"/>
      <c r="AB105" s="13"/>
      <c r="II105" s="293"/>
      <c r="IJ105" s="292"/>
      <c r="IK105" s="292"/>
      <c r="IL105" s="292"/>
      <c r="IM105" s="292"/>
      <c r="IN105" s="292" t="s">
        <v>224</v>
      </c>
      <c r="IO105" s="292" t="s">
        <v>224</v>
      </c>
      <c r="IP105" s="367" t="e">
        <v>#N/A</v>
      </c>
    </row>
    <row r="106" spans="1:250" s="28" customFormat="1" ht="15">
      <c r="A106" s="26" t="s">
        <v>224</v>
      </c>
      <c r="B106" s="134">
        <v>105</v>
      </c>
      <c r="C106" s="19" t="s">
        <v>224</v>
      </c>
      <c r="D106" s="19" t="s">
        <v>224</v>
      </c>
      <c r="E106" s="131"/>
      <c r="F106" s="132" t="s">
        <v>224</v>
      </c>
      <c r="G106" s="132" t="s">
        <v>224</v>
      </c>
      <c r="H106" s="381"/>
      <c r="I106" s="381"/>
      <c r="J106" s="381"/>
      <c r="K106" s="381"/>
      <c r="L106" s="381"/>
      <c r="M106" s="381"/>
      <c r="N106" s="381"/>
      <c r="O106" s="381"/>
      <c r="P106" s="133" t="s">
        <v>224</v>
      </c>
      <c r="Q106" s="27" t="s">
        <v>224</v>
      </c>
      <c r="R106" s="133" t="s">
        <v>224</v>
      </c>
      <c r="S106" s="133" t="s">
        <v>224</v>
      </c>
      <c r="T106" s="133" t="s">
        <v>224</v>
      </c>
      <c r="U106" s="382" t="s">
        <v>224</v>
      </c>
      <c r="W106" s="291"/>
      <c r="Y106" s="18"/>
      <c r="Z106" s="13"/>
      <c r="AA106" s="13"/>
      <c r="AB106" s="13"/>
      <c r="II106" s="293"/>
      <c r="IJ106" s="292"/>
      <c r="IK106" s="292"/>
      <c r="IL106" s="292"/>
      <c r="IM106" s="292"/>
      <c r="IN106" s="292" t="s">
        <v>224</v>
      </c>
      <c r="IO106" s="292" t="s">
        <v>224</v>
      </c>
      <c r="IP106" s="367" t="e">
        <v>#N/A</v>
      </c>
    </row>
    <row r="107" spans="1:250" s="28" customFormat="1" ht="15">
      <c r="A107" s="26" t="s">
        <v>224</v>
      </c>
      <c r="B107" s="134">
        <v>106</v>
      </c>
      <c r="C107" s="19" t="s">
        <v>224</v>
      </c>
      <c r="D107" s="19" t="s">
        <v>224</v>
      </c>
      <c r="E107" s="131"/>
      <c r="F107" s="132" t="s">
        <v>224</v>
      </c>
      <c r="G107" s="132" t="s">
        <v>224</v>
      </c>
      <c r="H107" s="381"/>
      <c r="I107" s="381"/>
      <c r="J107" s="381"/>
      <c r="K107" s="381"/>
      <c r="L107" s="381"/>
      <c r="M107" s="381"/>
      <c r="N107" s="381"/>
      <c r="O107" s="381"/>
      <c r="P107" s="133" t="s">
        <v>224</v>
      </c>
      <c r="Q107" s="27" t="s">
        <v>224</v>
      </c>
      <c r="R107" s="133" t="s">
        <v>224</v>
      </c>
      <c r="S107" s="133" t="s">
        <v>224</v>
      </c>
      <c r="T107" s="133" t="s">
        <v>224</v>
      </c>
      <c r="U107" s="382" t="s">
        <v>224</v>
      </c>
      <c r="W107" s="291"/>
      <c r="Y107" s="18"/>
      <c r="Z107" s="13"/>
      <c r="AA107" s="13"/>
      <c r="AB107" s="13"/>
      <c r="II107" s="293"/>
      <c r="IJ107" s="292"/>
      <c r="IK107" s="292"/>
      <c r="IL107" s="292"/>
      <c r="IM107" s="292"/>
      <c r="IN107" s="292" t="s">
        <v>224</v>
      </c>
      <c r="IO107" s="292" t="s">
        <v>224</v>
      </c>
      <c r="IP107" s="367" t="e">
        <v>#N/A</v>
      </c>
    </row>
    <row r="108" spans="1:250" s="28" customFormat="1" ht="15">
      <c r="A108" s="26" t="s">
        <v>224</v>
      </c>
      <c r="B108" s="134">
        <v>107</v>
      </c>
      <c r="C108" s="19" t="s">
        <v>224</v>
      </c>
      <c r="D108" s="19" t="s">
        <v>224</v>
      </c>
      <c r="E108" s="131"/>
      <c r="F108" s="132" t="s">
        <v>224</v>
      </c>
      <c r="G108" s="132" t="s">
        <v>224</v>
      </c>
      <c r="H108" s="381"/>
      <c r="I108" s="381"/>
      <c r="J108" s="381"/>
      <c r="K108" s="381"/>
      <c r="L108" s="381"/>
      <c r="M108" s="381"/>
      <c r="N108" s="381"/>
      <c r="O108" s="381"/>
      <c r="P108" s="133" t="s">
        <v>224</v>
      </c>
      <c r="Q108" s="27" t="s">
        <v>224</v>
      </c>
      <c r="R108" s="133" t="s">
        <v>224</v>
      </c>
      <c r="S108" s="133" t="s">
        <v>224</v>
      </c>
      <c r="T108" s="133" t="s">
        <v>224</v>
      </c>
      <c r="U108" s="382" t="s">
        <v>224</v>
      </c>
      <c r="W108" s="291"/>
      <c r="Y108" s="18"/>
      <c r="Z108" s="13"/>
      <c r="AA108" s="13"/>
      <c r="AB108" s="13"/>
      <c r="II108" s="293"/>
      <c r="IJ108" s="292"/>
      <c r="IK108" s="292"/>
      <c r="IL108" s="292"/>
      <c r="IM108" s="292"/>
      <c r="IN108" s="292" t="s">
        <v>224</v>
      </c>
      <c r="IO108" s="292" t="s">
        <v>224</v>
      </c>
      <c r="IP108" s="367" t="e">
        <v>#N/A</v>
      </c>
    </row>
    <row r="109" spans="1:250" s="28" customFormat="1" ht="15">
      <c r="A109" s="26" t="s">
        <v>224</v>
      </c>
      <c r="B109" s="134">
        <v>108</v>
      </c>
      <c r="C109" s="19" t="s">
        <v>224</v>
      </c>
      <c r="D109" s="19" t="s">
        <v>224</v>
      </c>
      <c r="E109" s="131"/>
      <c r="F109" s="132" t="s">
        <v>224</v>
      </c>
      <c r="G109" s="132" t="s">
        <v>224</v>
      </c>
      <c r="H109" s="381"/>
      <c r="I109" s="381"/>
      <c r="J109" s="381"/>
      <c r="K109" s="381"/>
      <c r="L109" s="381"/>
      <c r="M109" s="381"/>
      <c r="N109" s="381"/>
      <c r="O109" s="381"/>
      <c r="P109" s="133" t="s">
        <v>224</v>
      </c>
      <c r="Q109" s="27" t="s">
        <v>224</v>
      </c>
      <c r="R109" s="133" t="s">
        <v>224</v>
      </c>
      <c r="S109" s="133" t="s">
        <v>224</v>
      </c>
      <c r="T109" s="133" t="s">
        <v>224</v>
      </c>
      <c r="U109" s="382" t="s">
        <v>224</v>
      </c>
      <c r="W109" s="291"/>
      <c r="Y109" s="18"/>
      <c r="Z109" s="13"/>
      <c r="AA109" s="13"/>
      <c r="AB109" s="13"/>
      <c r="II109" s="293"/>
      <c r="IJ109" s="292"/>
      <c r="IK109" s="292"/>
      <c r="IL109" s="292"/>
      <c r="IM109" s="292"/>
      <c r="IN109" s="292" t="s">
        <v>224</v>
      </c>
      <c r="IO109" s="292" t="s">
        <v>224</v>
      </c>
      <c r="IP109" s="367" t="e">
        <v>#N/A</v>
      </c>
    </row>
    <row r="110" spans="1:250" s="28" customFormat="1" ht="15">
      <c r="A110" s="26" t="s">
        <v>224</v>
      </c>
      <c r="B110" s="134">
        <v>109</v>
      </c>
      <c r="C110" s="19" t="s">
        <v>224</v>
      </c>
      <c r="D110" s="19" t="s">
        <v>224</v>
      </c>
      <c r="E110" s="131"/>
      <c r="F110" s="132" t="s">
        <v>224</v>
      </c>
      <c r="G110" s="132" t="s">
        <v>224</v>
      </c>
      <c r="H110" s="381"/>
      <c r="I110" s="381"/>
      <c r="J110" s="381"/>
      <c r="K110" s="381"/>
      <c r="L110" s="381"/>
      <c r="M110" s="381"/>
      <c r="N110" s="381"/>
      <c r="O110" s="381"/>
      <c r="P110" s="133" t="s">
        <v>224</v>
      </c>
      <c r="Q110" s="27" t="s">
        <v>224</v>
      </c>
      <c r="R110" s="133" t="s">
        <v>224</v>
      </c>
      <c r="S110" s="133" t="s">
        <v>224</v>
      </c>
      <c r="T110" s="133" t="s">
        <v>224</v>
      </c>
      <c r="U110" s="382" t="s">
        <v>224</v>
      </c>
      <c r="W110" s="291"/>
      <c r="Y110" s="18"/>
      <c r="Z110" s="13"/>
      <c r="AA110" s="13"/>
      <c r="AB110" s="13"/>
      <c r="II110" s="293"/>
      <c r="IJ110" s="292"/>
      <c r="IK110" s="292"/>
      <c r="IL110" s="292"/>
      <c r="IM110" s="292"/>
      <c r="IN110" s="292" t="s">
        <v>224</v>
      </c>
      <c r="IO110" s="292" t="s">
        <v>224</v>
      </c>
      <c r="IP110" s="367" t="e">
        <v>#N/A</v>
      </c>
    </row>
    <row r="111" spans="1:250" s="28" customFormat="1" ht="15">
      <c r="A111" s="26" t="s">
        <v>224</v>
      </c>
      <c r="B111" s="134">
        <v>110</v>
      </c>
      <c r="C111" s="19" t="s">
        <v>224</v>
      </c>
      <c r="D111" s="19" t="s">
        <v>224</v>
      </c>
      <c r="E111" s="131"/>
      <c r="F111" s="132" t="s">
        <v>224</v>
      </c>
      <c r="G111" s="132" t="s">
        <v>224</v>
      </c>
      <c r="H111" s="381"/>
      <c r="I111" s="381"/>
      <c r="J111" s="381"/>
      <c r="K111" s="381"/>
      <c r="L111" s="381"/>
      <c r="M111" s="381"/>
      <c r="N111" s="381"/>
      <c r="O111" s="381"/>
      <c r="P111" s="133" t="s">
        <v>224</v>
      </c>
      <c r="Q111" s="27" t="s">
        <v>224</v>
      </c>
      <c r="R111" s="133" t="s">
        <v>224</v>
      </c>
      <c r="S111" s="133" t="s">
        <v>224</v>
      </c>
      <c r="T111" s="133" t="s">
        <v>224</v>
      </c>
      <c r="U111" s="382" t="s">
        <v>224</v>
      </c>
      <c r="W111" s="291"/>
      <c r="Y111" s="18"/>
      <c r="Z111" s="13"/>
      <c r="AA111" s="13"/>
      <c r="AB111" s="13"/>
      <c r="II111" s="293"/>
      <c r="IJ111" s="292"/>
      <c r="IK111" s="292"/>
      <c r="IL111" s="292"/>
      <c r="IM111" s="292"/>
      <c r="IN111" s="292" t="s">
        <v>224</v>
      </c>
      <c r="IO111" s="292" t="s">
        <v>224</v>
      </c>
      <c r="IP111" s="367" t="e">
        <v>#N/A</v>
      </c>
    </row>
    <row r="112" spans="1:250" s="28" customFormat="1" ht="15">
      <c r="A112" s="26" t="s">
        <v>224</v>
      </c>
      <c r="B112" s="134">
        <v>111</v>
      </c>
      <c r="C112" s="19" t="s">
        <v>224</v>
      </c>
      <c r="D112" s="19" t="s">
        <v>224</v>
      </c>
      <c r="E112" s="131"/>
      <c r="F112" s="132" t="s">
        <v>224</v>
      </c>
      <c r="G112" s="132" t="s">
        <v>224</v>
      </c>
      <c r="H112" s="381"/>
      <c r="I112" s="381"/>
      <c r="J112" s="381"/>
      <c r="K112" s="381"/>
      <c r="L112" s="381"/>
      <c r="M112" s="381"/>
      <c r="N112" s="381"/>
      <c r="O112" s="381"/>
      <c r="P112" s="133" t="s">
        <v>224</v>
      </c>
      <c r="Q112" s="27" t="s">
        <v>224</v>
      </c>
      <c r="R112" s="133" t="s">
        <v>224</v>
      </c>
      <c r="S112" s="133" t="s">
        <v>224</v>
      </c>
      <c r="T112" s="133" t="s">
        <v>224</v>
      </c>
      <c r="U112" s="382" t="s">
        <v>224</v>
      </c>
      <c r="W112" s="291"/>
      <c r="Y112" s="18"/>
      <c r="Z112" s="13"/>
      <c r="AA112" s="13"/>
      <c r="AB112" s="13"/>
      <c r="II112" s="293"/>
      <c r="IJ112" s="292"/>
      <c r="IK112" s="292"/>
      <c r="IL112" s="292"/>
      <c r="IM112" s="292"/>
      <c r="IN112" s="292" t="s">
        <v>224</v>
      </c>
      <c r="IO112" s="292" t="s">
        <v>224</v>
      </c>
      <c r="IP112" s="367" t="e">
        <v>#N/A</v>
      </c>
    </row>
    <row r="113" spans="1:250" s="28" customFormat="1" ht="15">
      <c r="A113" s="26" t="s">
        <v>224</v>
      </c>
      <c r="B113" s="134">
        <v>112</v>
      </c>
      <c r="C113" s="19" t="s">
        <v>224</v>
      </c>
      <c r="D113" s="19" t="s">
        <v>224</v>
      </c>
      <c r="E113" s="131"/>
      <c r="F113" s="132" t="s">
        <v>224</v>
      </c>
      <c r="G113" s="132" t="s">
        <v>224</v>
      </c>
      <c r="H113" s="381"/>
      <c r="I113" s="381"/>
      <c r="J113" s="381"/>
      <c r="K113" s="381"/>
      <c r="L113" s="381"/>
      <c r="M113" s="381"/>
      <c r="N113" s="381"/>
      <c r="O113" s="381"/>
      <c r="P113" s="133" t="s">
        <v>224</v>
      </c>
      <c r="Q113" s="27" t="s">
        <v>224</v>
      </c>
      <c r="R113" s="133" t="s">
        <v>224</v>
      </c>
      <c r="S113" s="133" t="s">
        <v>224</v>
      </c>
      <c r="T113" s="133" t="s">
        <v>224</v>
      </c>
      <c r="U113" s="382" t="s">
        <v>224</v>
      </c>
      <c r="W113" s="291"/>
      <c r="Y113" s="18"/>
      <c r="Z113" s="13"/>
      <c r="AA113" s="13"/>
      <c r="AB113" s="13"/>
      <c r="II113" s="293"/>
      <c r="IJ113" s="292"/>
      <c r="IK113" s="292"/>
      <c r="IL113" s="292"/>
      <c r="IM113" s="292"/>
      <c r="IN113" s="292" t="s">
        <v>224</v>
      </c>
      <c r="IO113" s="292" t="s">
        <v>224</v>
      </c>
      <c r="IP113" s="367" t="e">
        <v>#N/A</v>
      </c>
    </row>
    <row r="114" spans="1:250" s="28" customFormat="1" ht="15">
      <c r="A114" s="26" t="s">
        <v>224</v>
      </c>
      <c r="B114" s="134">
        <v>113</v>
      </c>
      <c r="C114" s="19" t="s">
        <v>224</v>
      </c>
      <c r="D114" s="19" t="s">
        <v>224</v>
      </c>
      <c r="E114" s="131"/>
      <c r="F114" s="132" t="s">
        <v>224</v>
      </c>
      <c r="G114" s="132" t="s">
        <v>224</v>
      </c>
      <c r="H114" s="381"/>
      <c r="I114" s="381"/>
      <c r="J114" s="381"/>
      <c r="K114" s="381"/>
      <c r="L114" s="381"/>
      <c r="M114" s="381"/>
      <c r="N114" s="381"/>
      <c r="O114" s="381"/>
      <c r="P114" s="133" t="s">
        <v>224</v>
      </c>
      <c r="Q114" s="27" t="s">
        <v>224</v>
      </c>
      <c r="R114" s="133" t="s">
        <v>224</v>
      </c>
      <c r="S114" s="133" t="s">
        <v>224</v>
      </c>
      <c r="T114" s="133" t="s">
        <v>224</v>
      </c>
      <c r="U114" s="382" t="s">
        <v>224</v>
      </c>
      <c r="W114" s="291"/>
      <c r="Y114" s="18"/>
      <c r="Z114" s="13"/>
      <c r="AA114" s="13"/>
      <c r="AB114" s="13"/>
      <c r="II114" s="293"/>
      <c r="IJ114" s="292"/>
      <c r="IK114" s="292"/>
      <c r="IL114" s="292"/>
      <c r="IM114" s="292"/>
      <c r="IN114" s="292" t="s">
        <v>224</v>
      </c>
      <c r="IO114" s="292" t="s">
        <v>224</v>
      </c>
      <c r="IP114" s="367" t="e">
        <v>#N/A</v>
      </c>
    </row>
    <row r="115" spans="1:250" s="28" customFormat="1" ht="15">
      <c r="A115" s="26" t="s">
        <v>224</v>
      </c>
      <c r="B115" s="134">
        <v>114</v>
      </c>
      <c r="C115" s="19" t="s">
        <v>224</v>
      </c>
      <c r="D115" s="19" t="s">
        <v>224</v>
      </c>
      <c r="E115" s="131"/>
      <c r="F115" s="132" t="s">
        <v>224</v>
      </c>
      <c r="G115" s="132" t="s">
        <v>224</v>
      </c>
      <c r="H115" s="381"/>
      <c r="I115" s="381"/>
      <c r="J115" s="381"/>
      <c r="K115" s="381"/>
      <c r="L115" s="381"/>
      <c r="M115" s="381"/>
      <c r="N115" s="381"/>
      <c r="O115" s="381"/>
      <c r="P115" s="133" t="s">
        <v>224</v>
      </c>
      <c r="Q115" s="27" t="s">
        <v>224</v>
      </c>
      <c r="R115" s="133" t="s">
        <v>224</v>
      </c>
      <c r="S115" s="133" t="s">
        <v>224</v>
      </c>
      <c r="T115" s="133" t="s">
        <v>224</v>
      </c>
      <c r="U115" s="382" t="s">
        <v>224</v>
      </c>
      <c r="W115" s="291"/>
      <c r="Y115" s="18"/>
      <c r="Z115" s="13"/>
      <c r="AA115" s="13"/>
      <c r="AB115" s="13"/>
      <c r="II115" s="293"/>
      <c r="IJ115" s="292"/>
      <c r="IK115" s="292"/>
      <c r="IL115" s="292"/>
      <c r="IM115" s="292"/>
      <c r="IN115" s="292" t="s">
        <v>224</v>
      </c>
      <c r="IO115" s="292" t="s">
        <v>224</v>
      </c>
      <c r="IP115" s="367" t="e">
        <v>#N/A</v>
      </c>
    </row>
    <row r="116" spans="1:250" s="28" customFormat="1" ht="15">
      <c r="A116" s="26" t="s">
        <v>224</v>
      </c>
      <c r="B116" s="134">
        <v>115</v>
      </c>
      <c r="C116" s="19" t="s">
        <v>224</v>
      </c>
      <c r="D116" s="19" t="s">
        <v>224</v>
      </c>
      <c r="E116" s="131"/>
      <c r="F116" s="132" t="s">
        <v>224</v>
      </c>
      <c r="G116" s="132" t="s">
        <v>224</v>
      </c>
      <c r="H116" s="381"/>
      <c r="I116" s="381"/>
      <c r="J116" s="381"/>
      <c r="K116" s="381"/>
      <c r="L116" s="381"/>
      <c r="M116" s="381"/>
      <c r="N116" s="381"/>
      <c r="O116" s="381"/>
      <c r="P116" s="133" t="s">
        <v>224</v>
      </c>
      <c r="Q116" s="27" t="s">
        <v>224</v>
      </c>
      <c r="R116" s="133" t="s">
        <v>224</v>
      </c>
      <c r="S116" s="133" t="s">
        <v>224</v>
      </c>
      <c r="T116" s="133" t="s">
        <v>224</v>
      </c>
      <c r="U116" s="382" t="s">
        <v>224</v>
      </c>
      <c r="W116" s="291"/>
      <c r="Y116" s="18"/>
      <c r="Z116" s="13"/>
      <c r="AA116" s="13"/>
      <c r="AB116" s="13"/>
      <c r="II116" s="293"/>
      <c r="IJ116" s="292"/>
      <c r="IK116" s="292"/>
      <c r="IL116" s="292"/>
      <c r="IM116" s="292"/>
      <c r="IN116" s="292" t="s">
        <v>224</v>
      </c>
      <c r="IO116" s="292" t="s">
        <v>224</v>
      </c>
      <c r="IP116" s="367" t="e">
        <v>#N/A</v>
      </c>
    </row>
    <row r="117" spans="1:250" s="28" customFormat="1" ht="15">
      <c r="A117" s="26" t="s">
        <v>224</v>
      </c>
      <c r="B117" s="134">
        <v>116</v>
      </c>
      <c r="C117" s="19" t="s">
        <v>224</v>
      </c>
      <c r="D117" s="19" t="s">
        <v>224</v>
      </c>
      <c r="E117" s="131"/>
      <c r="F117" s="132" t="s">
        <v>224</v>
      </c>
      <c r="G117" s="132" t="s">
        <v>224</v>
      </c>
      <c r="H117" s="381"/>
      <c r="I117" s="381"/>
      <c r="J117" s="381"/>
      <c r="K117" s="381"/>
      <c r="L117" s="381"/>
      <c r="M117" s="381"/>
      <c r="N117" s="381"/>
      <c r="O117" s="381"/>
      <c r="P117" s="133" t="s">
        <v>224</v>
      </c>
      <c r="Q117" s="27" t="s">
        <v>224</v>
      </c>
      <c r="R117" s="133" t="s">
        <v>224</v>
      </c>
      <c r="S117" s="133" t="s">
        <v>224</v>
      </c>
      <c r="T117" s="133" t="s">
        <v>224</v>
      </c>
      <c r="U117" s="382" t="s">
        <v>224</v>
      </c>
      <c r="W117" s="291"/>
      <c r="Y117" s="18"/>
      <c r="Z117" s="13"/>
      <c r="AA117" s="13"/>
      <c r="AB117" s="13"/>
      <c r="II117" s="293"/>
      <c r="IJ117" s="292"/>
      <c r="IK117" s="292"/>
      <c r="IL117" s="292"/>
      <c r="IM117" s="292"/>
      <c r="IN117" s="292" t="s">
        <v>224</v>
      </c>
      <c r="IO117" s="292" t="s">
        <v>224</v>
      </c>
      <c r="IP117" s="367" t="e">
        <v>#N/A</v>
      </c>
    </row>
    <row r="118" spans="1:250" s="28" customFormat="1" ht="15">
      <c r="A118" s="26" t="s">
        <v>224</v>
      </c>
      <c r="B118" s="134">
        <v>117</v>
      </c>
      <c r="C118" s="19" t="s">
        <v>224</v>
      </c>
      <c r="D118" s="19" t="s">
        <v>224</v>
      </c>
      <c r="E118" s="131"/>
      <c r="F118" s="132" t="s">
        <v>224</v>
      </c>
      <c r="G118" s="132" t="s">
        <v>224</v>
      </c>
      <c r="H118" s="381"/>
      <c r="I118" s="381"/>
      <c r="J118" s="381"/>
      <c r="K118" s="381"/>
      <c r="L118" s="381"/>
      <c r="M118" s="381"/>
      <c r="N118" s="381"/>
      <c r="O118" s="381"/>
      <c r="P118" s="133" t="s">
        <v>224</v>
      </c>
      <c r="Q118" s="27" t="s">
        <v>224</v>
      </c>
      <c r="R118" s="133" t="s">
        <v>224</v>
      </c>
      <c r="S118" s="133" t="s">
        <v>224</v>
      </c>
      <c r="T118" s="133" t="s">
        <v>224</v>
      </c>
      <c r="U118" s="382" t="s">
        <v>224</v>
      </c>
      <c r="W118" s="291"/>
      <c r="Y118" s="18"/>
      <c r="Z118" s="13"/>
      <c r="AA118" s="13"/>
      <c r="AB118" s="13"/>
      <c r="II118" s="293"/>
      <c r="IJ118" s="292"/>
      <c r="IK118" s="292"/>
      <c r="IL118" s="292"/>
      <c r="IM118" s="292"/>
      <c r="IN118" s="292" t="s">
        <v>224</v>
      </c>
      <c r="IO118" s="292" t="s">
        <v>224</v>
      </c>
      <c r="IP118" s="367" t="e">
        <v>#N/A</v>
      </c>
    </row>
    <row r="119" spans="1:250" s="28" customFormat="1" ht="15">
      <c r="A119" s="26" t="s">
        <v>224</v>
      </c>
      <c r="B119" s="134">
        <v>118</v>
      </c>
      <c r="C119" s="19" t="s">
        <v>224</v>
      </c>
      <c r="D119" s="19" t="s">
        <v>224</v>
      </c>
      <c r="E119" s="131"/>
      <c r="F119" s="132" t="s">
        <v>224</v>
      </c>
      <c r="G119" s="132" t="s">
        <v>224</v>
      </c>
      <c r="H119" s="381"/>
      <c r="I119" s="381"/>
      <c r="J119" s="381"/>
      <c r="K119" s="381"/>
      <c r="L119" s="381"/>
      <c r="M119" s="381"/>
      <c r="N119" s="381"/>
      <c r="O119" s="381"/>
      <c r="P119" s="133" t="s">
        <v>224</v>
      </c>
      <c r="Q119" s="27" t="s">
        <v>224</v>
      </c>
      <c r="R119" s="133" t="s">
        <v>224</v>
      </c>
      <c r="S119" s="133" t="s">
        <v>224</v>
      </c>
      <c r="T119" s="133" t="s">
        <v>224</v>
      </c>
      <c r="U119" s="382" t="s">
        <v>224</v>
      </c>
      <c r="W119" s="291"/>
      <c r="Y119" s="18"/>
      <c r="Z119" s="13"/>
      <c r="AA119" s="13"/>
      <c r="AB119" s="13"/>
      <c r="II119" s="293"/>
      <c r="IJ119" s="292"/>
      <c r="IK119" s="292"/>
      <c r="IL119" s="292"/>
      <c r="IM119" s="292"/>
      <c r="IN119" s="292" t="s">
        <v>224</v>
      </c>
      <c r="IO119" s="292" t="s">
        <v>224</v>
      </c>
      <c r="IP119" s="367" t="e">
        <v>#N/A</v>
      </c>
    </row>
    <row r="120" spans="1:250" s="28" customFormat="1" ht="15">
      <c r="A120" s="26" t="s">
        <v>224</v>
      </c>
      <c r="B120" s="134">
        <v>119</v>
      </c>
      <c r="C120" s="19" t="s">
        <v>224</v>
      </c>
      <c r="D120" s="19" t="s">
        <v>224</v>
      </c>
      <c r="E120" s="131"/>
      <c r="F120" s="132" t="s">
        <v>224</v>
      </c>
      <c r="G120" s="132" t="s">
        <v>224</v>
      </c>
      <c r="H120" s="381"/>
      <c r="I120" s="381"/>
      <c r="J120" s="381"/>
      <c r="K120" s="381"/>
      <c r="L120" s="381"/>
      <c r="M120" s="381"/>
      <c r="N120" s="381"/>
      <c r="O120" s="381"/>
      <c r="P120" s="133" t="s">
        <v>224</v>
      </c>
      <c r="Q120" s="27" t="s">
        <v>224</v>
      </c>
      <c r="R120" s="133" t="s">
        <v>224</v>
      </c>
      <c r="S120" s="133" t="s">
        <v>224</v>
      </c>
      <c r="T120" s="133" t="s">
        <v>224</v>
      </c>
      <c r="U120" s="382" t="s">
        <v>224</v>
      </c>
      <c r="W120" s="291"/>
      <c r="Y120" s="18"/>
      <c r="Z120" s="13"/>
      <c r="AA120" s="13"/>
      <c r="AB120" s="13"/>
      <c r="II120" s="293"/>
      <c r="IJ120" s="292"/>
      <c r="IK120" s="292"/>
      <c r="IL120" s="292"/>
      <c r="IM120" s="292"/>
      <c r="IN120" s="292" t="s">
        <v>224</v>
      </c>
      <c r="IO120" s="292" t="s">
        <v>224</v>
      </c>
      <c r="IP120" s="367" t="e">
        <v>#N/A</v>
      </c>
    </row>
    <row r="121" spans="1:250" s="28" customFormat="1" ht="15">
      <c r="A121" s="26" t="s">
        <v>224</v>
      </c>
      <c r="B121" s="134">
        <v>120</v>
      </c>
      <c r="C121" s="19" t="s">
        <v>224</v>
      </c>
      <c r="D121" s="19" t="s">
        <v>224</v>
      </c>
      <c r="E121" s="131"/>
      <c r="F121" s="132" t="s">
        <v>224</v>
      </c>
      <c r="G121" s="132" t="s">
        <v>224</v>
      </c>
      <c r="H121" s="381"/>
      <c r="I121" s="381"/>
      <c r="J121" s="381"/>
      <c r="K121" s="381"/>
      <c r="L121" s="381"/>
      <c r="M121" s="381"/>
      <c r="N121" s="381"/>
      <c r="O121" s="381"/>
      <c r="P121" s="133" t="s">
        <v>224</v>
      </c>
      <c r="Q121" s="27" t="s">
        <v>224</v>
      </c>
      <c r="R121" s="133" t="s">
        <v>224</v>
      </c>
      <c r="S121" s="133" t="s">
        <v>224</v>
      </c>
      <c r="T121" s="133" t="s">
        <v>224</v>
      </c>
      <c r="U121" s="382" t="s">
        <v>224</v>
      </c>
      <c r="W121" s="291"/>
      <c r="Y121" s="18"/>
      <c r="Z121" s="13"/>
      <c r="AA121" s="13"/>
      <c r="AB121" s="13"/>
      <c r="II121" s="293"/>
      <c r="IJ121" s="292"/>
      <c r="IK121" s="292"/>
      <c r="IL121" s="292"/>
      <c r="IM121" s="292"/>
      <c r="IN121" s="292" t="s">
        <v>224</v>
      </c>
      <c r="IO121" s="292" t="s">
        <v>224</v>
      </c>
      <c r="IP121" s="367" t="e">
        <v>#N/A</v>
      </c>
    </row>
    <row r="122" spans="1:250" s="28" customFormat="1" ht="15">
      <c r="A122" s="26" t="s">
        <v>224</v>
      </c>
      <c r="B122" s="134">
        <v>121</v>
      </c>
      <c r="C122" s="19" t="s">
        <v>224</v>
      </c>
      <c r="D122" s="19" t="s">
        <v>224</v>
      </c>
      <c r="E122" s="131"/>
      <c r="F122" s="132" t="s">
        <v>224</v>
      </c>
      <c r="G122" s="132" t="s">
        <v>224</v>
      </c>
      <c r="H122" s="381"/>
      <c r="I122" s="381"/>
      <c r="J122" s="381"/>
      <c r="K122" s="381"/>
      <c r="L122" s="381"/>
      <c r="M122" s="381"/>
      <c r="N122" s="381"/>
      <c r="O122" s="381"/>
      <c r="P122" s="133" t="s">
        <v>224</v>
      </c>
      <c r="Q122" s="27" t="s">
        <v>224</v>
      </c>
      <c r="R122" s="133" t="s">
        <v>224</v>
      </c>
      <c r="S122" s="133" t="s">
        <v>224</v>
      </c>
      <c r="T122" s="133" t="s">
        <v>224</v>
      </c>
      <c r="U122" s="382" t="s">
        <v>224</v>
      </c>
      <c r="W122" s="291"/>
      <c r="Y122" s="18"/>
      <c r="Z122" s="13"/>
      <c r="AA122" s="13"/>
      <c r="AB122" s="13"/>
      <c r="II122" s="293"/>
      <c r="IJ122" s="292"/>
      <c r="IK122" s="292"/>
      <c r="IL122" s="292"/>
      <c r="IM122" s="292"/>
      <c r="IN122" s="292" t="s">
        <v>224</v>
      </c>
      <c r="IO122" s="292" t="s">
        <v>224</v>
      </c>
      <c r="IP122" s="367" t="e">
        <v>#N/A</v>
      </c>
    </row>
    <row r="123" spans="1:250" s="28" customFormat="1" ht="15">
      <c r="A123" s="26" t="s">
        <v>224</v>
      </c>
      <c r="B123" s="134">
        <v>122</v>
      </c>
      <c r="C123" s="19" t="s">
        <v>224</v>
      </c>
      <c r="D123" s="19" t="s">
        <v>224</v>
      </c>
      <c r="E123" s="131"/>
      <c r="F123" s="132" t="s">
        <v>224</v>
      </c>
      <c r="G123" s="132" t="s">
        <v>224</v>
      </c>
      <c r="H123" s="381"/>
      <c r="I123" s="381"/>
      <c r="J123" s="381"/>
      <c r="K123" s="381"/>
      <c r="L123" s="381"/>
      <c r="M123" s="381"/>
      <c r="N123" s="381"/>
      <c r="O123" s="381"/>
      <c r="P123" s="133" t="s">
        <v>224</v>
      </c>
      <c r="Q123" s="27" t="s">
        <v>224</v>
      </c>
      <c r="R123" s="133" t="s">
        <v>224</v>
      </c>
      <c r="S123" s="133" t="s">
        <v>224</v>
      </c>
      <c r="T123" s="133" t="s">
        <v>224</v>
      </c>
      <c r="U123" s="382" t="s">
        <v>224</v>
      </c>
      <c r="W123" s="291"/>
      <c r="Y123" s="18"/>
      <c r="Z123" s="13"/>
      <c r="AA123" s="13"/>
      <c r="AB123" s="13"/>
      <c r="II123" s="293"/>
      <c r="IJ123" s="292"/>
      <c r="IK123" s="292"/>
      <c r="IL123" s="292"/>
      <c r="IM123" s="292"/>
      <c r="IN123" s="292" t="s">
        <v>224</v>
      </c>
      <c r="IO123" s="292" t="s">
        <v>224</v>
      </c>
      <c r="IP123" s="367" t="e">
        <v>#N/A</v>
      </c>
    </row>
    <row r="124" spans="1:250" s="28" customFormat="1" ht="15">
      <c r="A124" s="26" t="s">
        <v>224</v>
      </c>
      <c r="B124" s="134">
        <v>123</v>
      </c>
      <c r="C124" s="19" t="s">
        <v>224</v>
      </c>
      <c r="D124" s="19" t="s">
        <v>224</v>
      </c>
      <c r="E124" s="131"/>
      <c r="F124" s="132" t="s">
        <v>224</v>
      </c>
      <c r="G124" s="132" t="s">
        <v>224</v>
      </c>
      <c r="H124" s="381"/>
      <c r="I124" s="381"/>
      <c r="J124" s="381"/>
      <c r="K124" s="381"/>
      <c r="L124" s="381"/>
      <c r="M124" s="381"/>
      <c r="N124" s="381"/>
      <c r="O124" s="381"/>
      <c r="P124" s="133" t="s">
        <v>224</v>
      </c>
      <c r="Q124" s="27" t="s">
        <v>224</v>
      </c>
      <c r="R124" s="133" t="s">
        <v>224</v>
      </c>
      <c r="S124" s="133" t="s">
        <v>224</v>
      </c>
      <c r="T124" s="133" t="s">
        <v>224</v>
      </c>
      <c r="U124" s="382" t="s">
        <v>224</v>
      </c>
      <c r="W124" s="291"/>
      <c r="Y124" s="18"/>
      <c r="Z124" s="13"/>
      <c r="AA124" s="13"/>
      <c r="AB124" s="13"/>
      <c r="II124" s="293"/>
      <c r="IJ124" s="292"/>
      <c r="IK124" s="292"/>
      <c r="IL124" s="292"/>
      <c r="IM124" s="292"/>
      <c r="IN124" s="292" t="s">
        <v>224</v>
      </c>
      <c r="IO124" s="292" t="s">
        <v>224</v>
      </c>
      <c r="IP124" s="367" t="e">
        <v>#N/A</v>
      </c>
    </row>
    <row r="125" spans="1:250" s="28" customFormat="1" ht="15">
      <c r="A125" s="26" t="s">
        <v>224</v>
      </c>
      <c r="B125" s="134">
        <v>124</v>
      </c>
      <c r="C125" s="19" t="s">
        <v>224</v>
      </c>
      <c r="D125" s="19" t="s">
        <v>224</v>
      </c>
      <c r="E125" s="131"/>
      <c r="F125" s="132" t="s">
        <v>224</v>
      </c>
      <c r="G125" s="132" t="s">
        <v>224</v>
      </c>
      <c r="H125" s="381"/>
      <c r="I125" s="381"/>
      <c r="J125" s="381"/>
      <c r="K125" s="381"/>
      <c r="L125" s="381"/>
      <c r="M125" s="381"/>
      <c r="N125" s="381"/>
      <c r="O125" s="381"/>
      <c r="P125" s="133" t="s">
        <v>224</v>
      </c>
      <c r="Q125" s="27" t="s">
        <v>224</v>
      </c>
      <c r="R125" s="133" t="s">
        <v>224</v>
      </c>
      <c r="S125" s="133" t="s">
        <v>224</v>
      </c>
      <c r="T125" s="133" t="s">
        <v>224</v>
      </c>
      <c r="U125" s="382" t="s">
        <v>224</v>
      </c>
      <c r="W125" s="291"/>
      <c r="Y125" s="18"/>
      <c r="Z125" s="13"/>
      <c r="AA125" s="13"/>
      <c r="AB125" s="13"/>
      <c r="II125" s="293"/>
      <c r="IJ125" s="292"/>
      <c r="IK125" s="292"/>
      <c r="IL125" s="292"/>
      <c r="IM125" s="292"/>
      <c r="IN125" s="292" t="s">
        <v>224</v>
      </c>
      <c r="IO125" s="292" t="s">
        <v>224</v>
      </c>
      <c r="IP125" s="367" t="e">
        <v>#N/A</v>
      </c>
    </row>
    <row r="126" spans="1:250" s="28" customFormat="1" ht="15">
      <c r="A126" s="26" t="s">
        <v>224</v>
      </c>
      <c r="B126" s="134">
        <v>125</v>
      </c>
      <c r="C126" s="19" t="s">
        <v>224</v>
      </c>
      <c r="D126" s="19" t="s">
        <v>224</v>
      </c>
      <c r="E126" s="131"/>
      <c r="F126" s="132" t="s">
        <v>224</v>
      </c>
      <c r="G126" s="132" t="s">
        <v>224</v>
      </c>
      <c r="H126" s="381"/>
      <c r="I126" s="381"/>
      <c r="J126" s="381"/>
      <c r="K126" s="381"/>
      <c r="L126" s="381"/>
      <c r="M126" s="381"/>
      <c r="N126" s="381"/>
      <c r="O126" s="381"/>
      <c r="P126" s="133" t="s">
        <v>224</v>
      </c>
      <c r="Q126" s="27" t="s">
        <v>224</v>
      </c>
      <c r="R126" s="133" t="s">
        <v>224</v>
      </c>
      <c r="S126" s="133" t="s">
        <v>224</v>
      </c>
      <c r="T126" s="133" t="s">
        <v>224</v>
      </c>
      <c r="U126" s="382" t="s">
        <v>224</v>
      </c>
      <c r="W126" s="291"/>
      <c r="Y126" s="18"/>
      <c r="Z126" s="13"/>
      <c r="AA126" s="13"/>
      <c r="AB126" s="13"/>
      <c r="II126" s="293"/>
      <c r="IJ126" s="292"/>
      <c r="IK126" s="292"/>
      <c r="IL126" s="292"/>
      <c r="IM126" s="292"/>
      <c r="IN126" s="292" t="s">
        <v>224</v>
      </c>
      <c r="IO126" s="292" t="s">
        <v>224</v>
      </c>
      <c r="IP126" s="367" t="e">
        <v>#N/A</v>
      </c>
    </row>
    <row r="127" spans="1:250" s="28" customFormat="1" ht="15">
      <c r="A127" s="26" t="s">
        <v>224</v>
      </c>
      <c r="B127" s="134">
        <v>126</v>
      </c>
      <c r="C127" s="19" t="s">
        <v>224</v>
      </c>
      <c r="D127" s="19" t="s">
        <v>224</v>
      </c>
      <c r="E127" s="131"/>
      <c r="F127" s="132" t="s">
        <v>224</v>
      </c>
      <c r="G127" s="132" t="s">
        <v>224</v>
      </c>
      <c r="H127" s="381"/>
      <c r="I127" s="381"/>
      <c r="J127" s="381"/>
      <c r="K127" s="381"/>
      <c r="L127" s="381"/>
      <c r="M127" s="381"/>
      <c r="N127" s="381"/>
      <c r="O127" s="381"/>
      <c r="P127" s="133" t="s">
        <v>224</v>
      </c>
      <c r="Q127" s="27" t="s">
        <v>224</v>
      </c>
      <c r="R127" s="133" t="s">
        <v>224</v>
      </c>
      <c r="S127" s="133" t="s">
        <v>224</v>
      </c>
      <c r="T127" s="133" t="s">
        <v>224</v>
      </c>
      <c r="U127" s="382" t="s">
        <v>224</v>
      </c>
      <c r="W127" s="291"/>
      <c r="Y127" s="18"/>
      <c r="Z127" s="13"/>
      <c r="AA127" s="13"/>
      <c r="AB127" s="13"/>
      <c r="II127" s="293"/>
      <c r="IJ127" s="292"/>
      <c r="IK127" s="292"/>
      <c r="IL127" s="292"/>
      <c r="IM127" s="292"/>
      <c r="IN127" s="292" t="s">
        <v>224</v>
      </c>
      <c r="IO127" s="292" t="s">
        <v>224</v>
      </c>
      <c r="IP127" s="367" t="e">
        <v>#N/A</v>
      </c>
    </row>
    <row r="128" spans="1:250" s="28" customFormat="1" ht="15">
      <c r="A128" s="26" t="s">
        <v>224</v>
      </c>
      <c r="B128" s="134">
        <v>127</v>
      </c>
      <c r="C128" s="19" t="s">
        <v>224</v>
      </c>
      <c r="D128" s="19" t="s">
        <v>224</v>
      </c>
      <c r="E128" s="131"/>
      <c r="F128" s="132" t="s">
        <v>224</v>
      </c>
      <c r="G128" s="132" t="s">
        <v>224</v>
      </c>
      <c r="H128" s="381"/>
      <c r="I128" s="381"/>
      <c r="J128" s="381"/>
      <c r="K128" s="381"/>
      <c r="L128" s="381"/>
      <c r="M128" s="381"/>
      <c r="N128" s="381"/>
      <c r="O128" s="381"/>
      <c r="P128" s="133" t="s">
        <v>224</v>
      </c>
      <c r="Q128" s="27" t="s">
        <v>224</v>
      </c>
      <c r="R128" s="133" t="s">
        <v>224</v>
      </c>
      <c r="S128" s="133" t="s">
        <v>224</v>
      </c>
      <c r="T128" s="133" t="s">
        <v>224</v>
      </c>
      <c r="U128" s="382" t="s">
        <v>224</v>
      </c>
      <c r="W128" s="291"/>
      <c r="Y128" s="18"/>
      <c r="Z128" s="13"/>
      <c r="AA128" s="13"/>
      <c r="AB128" s="13"/>
      <c r="II128" s="293"/>
      <c r="IJ128" s="292"/>
      <c r="IK128" s="292"/>
      <c r="IL128" s="292"/>
      <c r="IM128" s="292"/>
      <c r="IN128" s="292" t="s">
        <v>224</v>
      </c>
      <c r="IO128" s="292" t="s">
        <v>224</v>
      </c>
      <c r="IP128" s="367" t="e">
        <v>#N/A</v>
      </c>
    </row>
    <row r="129" spans="1:250" s="28" customFormat="1" ht="15">
      <c r="A129" s="26" t="s">
        <v>224</v>
      </c>
      <c r="B129" s="134">
        <v>128</v>
      </c>
      <c r="C129" s="19" t="s">
        <v>224</v>
      </c>
      <c r="D129" s="19" t="s">
        <v>224</v>
      </c>
      <c r="E129" s="131"/>
      <c r="F129" s="132" t="s">
        <v>224</v>
      </c>
      <c r="G129" s="132" t="s">
        <v>224</v>
      </c>
      <c r="H129" s="381"/>
      <c r="I129" s="381"/>
      <c r="J129" s="381"/>
      <c r="K129" s="381"/>
      <c r="L129" s="381"/>
      <c r="M129" s="381"/>
      <c r="N129" s="381"/>
      <c r="O129" s="381"/>
      <c r="P129" s="133" t="s">
        <v>224</v>
      </c>
      <c r="Q129" s="27" t="s">
        <v>224</v>
      </c>
      <c r="R129" s="133" t="s">
        <v>224</v>
      </c>
      <c r="S129" s="133" t="s">
        <v>224</v>
      </c>
      <c r="T129" s="133" t="s">
        <v>224</v>
      </c>
      <c r="U129" s="382" t="s">
        <v>224</v>
      </c>
      <c r="W129" s="291"/>
      <c r="Y129" s="18"/>
      <c r="Z129" s="13"/>
      <c r="AA129" s="13"/>
      <c r="AB129" s="13"/>
      <c r="II129" s="293"/>
      <c r="IJ129" s="292"/>
      <c r="IK129" s="292"/>
      <c r="IL129" s="292"/>
      <c r="IM129" s="292"/>
      <c r="IN129" s="292" t="s">
        <v>224</v>
      </c>
      <c r="IO129" s="292" t="s">
        <v>224</v>
      </c>
      <c r="IP129" s="367" t="e">
        <v>#N/A</v>
      </c>
    </row>
    <row r="130" spans="1:250" s="28" customFormat="1" ht="15">
      <c r="A130" s="26" t="s">
        <v>224</v>
      </c>
      <c r="B130" s="134">
        <v>129</v>
      </c>
      <c r="C130" s="19" t="s">
        <v>224</v>
      </c>
      <c r="D130" s="19" t="s">
        <v>224</v>
      </c>
      <c r="E130" s="131"/>
      <c r="F130" s="132" t="s">
        <v>224</v>
      </c>
      <c r="G130" s="132" t="s">
        <v>224</v>
      </c>
      <c r="H130" s="381"/>
      <c r="I130" s="381"/>
      <c r="J130" s="381"/>
      <c r="K130" s="381"/>
      <c r="L130" s="381"/>
      <c r="M130" s="381"/>
      <c r="N130" s="381"/>
      <c r="O130" s="381"/>
      <c r="P130" s="133" t="s">
        <v>224</v>
      </c>
      <c r="Q130" s="27" t="s">
        <v>224</v>
      </c>
      <c r="R130" s="133" t="s">
        <v>224</v>
      </c>
      <c r="S130" s="133" t="s">
        <v>224</v>
      </c>
      <c r="T130" s="133" t="s">
        <v>224</v>
      </c>
      <c r="U130" s="382" t="s">
        <v>224</v>
      </c>
      <c r="W130" s="291"/>
      <c r="Y130" s="18"/>
      <c r="Z130" s="13"/>
      <c r="AA130" s="13"/>
      <c r="AB130" s="13"/>
      <c r="II130" s="293"/>
      <c r="IJ130" s="292"/>
      <c r="IK130" s="292"/>
      <c r="IL130" s="292"/>
      <c r="IM130" s="292"/>
      <c r="IN130" s="292" t="s">
        <v>224</v>
      </c>
      <c r="IO130" s="292" t="s">
        <v>224</v>
      </c>
      <c r="IP130" s="367" t="e">
        <v>#N/A</v>
      </c>
    </row>
    <row r="131" spans="1:250" s="28" customFormat="1" ht="15">
      <c r="A131" s="26" t="s">
        <v>224</v>
      </c>
      <c r="B131" s="134">
        <v>130</v>
      </c>
      <c r="C131" s="19" t="s">
        <v>224</v>
      </c>
      <c r="D131" s="19" t="s">
        <v>224</v>
      </c>
      <c r="E131" s="131"/>
      <c r="F131" s="132" t="s">
        <v>224</v>
      </c>
      <c r="G131" s="132" t="s">
        <v>224</v>
      </c>
      <c r="H131" s="381"/>
      <c r="I131" s="381"/>
      <c r="J131" s="381"/>
      <c r="K131" s="381"/>
      <c r="L131" s="381"/>
      <c r="M131" s="381"/>
      <c r="N131" s="381"/>
      <c r="O131" s="381"/>
      <c r="P131" s="133" t="s">
        <v>224</v>
      </c>
      <c r="Q131" s="27" t="s">
        <v>224</v>
      </c>
      <c r="R131" s="133" t="s">
        <v>224</v>
      </c>
      <c r="S131" s="133" t="s">
        <v>224</v>
      </c>
      <c r="T131" s="133" t="s">
        <v>224</v>
      </c>
      <c r="U131" s="382" t="s">
        <v>224</v>
      </c>
      <c r="W131" s="291"/>
      <c r="Y131" s="18"/>
      <c r="Z131" s="13"/>
      <c r="AA131" s="13"/>
      <c r="AB131" s="13"/>
      <c r="II131" s="293"/>
      <c r="IJ131" s="292"/>
      <c r="IK131" s="292"/>
      <c r="IL131" s="292"/>
      <c r="IM131" s="292"/>
      <c r="IN131" s="292" t="s">
        <v>224</v>
      </c>
      <c r="IO131" s="292" t="s">
        <v>224</v>
      </c>
      <c r="IP131" s="367" t="e">
        <v>#N/A</v>
      </c>
    </row>
    <row r="132" spans="1:250" s="28" customFormat="1" ht="15">
      <c r="A132" s="26" t="s">
        <v>224</v>
      </c>
      <c r="B132" s="134">
        <v>131</v>
      </c>
      <c r="C132" s="19" t="s">
        <v>224</v>
      </c>
      <c r="D132" s="19" t="s">
        <v>224</v>
      </c>
      <c r="E132" s="131"/>
      <c r="F132" s="132" t="s">
        <v>224</v>
      </c>
      <c r="G132" s="132" t="s">
        <v>224</v>
      </c>
      <c r="H132" s="381"/>
      <c r="I132" s="381"/>
      <c r="J132" s="381"/>
      <c r="K132" s="381"/>
      <c r="L132" s="381"/>
      <c r="M132" s="381"/>
      <c r="N132" s="381"/>
      <c r="O132" s="381"/>
      <c r="P132" s="133" t="s">
        <v>224</v>
      </c>
      <c r="Q132" s="27" t="s">
        <v>224</v>
      </c>
      <c r="R132" s="133" t="s">
        <v>224</v>
      </c>
      <c r="S132" s="133" t="s">
        <v>224</v>
      </c>
      <c r="T132" s="133" t="s">
        <v>224</v>
      </c>
      <c r="U132" s="382" t="s">
        <v>224</v>
      </c>
      <c r="W132" s="291"/>
      <c r="Y132" s="18"/>
      <c r="Z132" s="13"/>
      <c r="AA132" s="13"/>
      <c r="AB132" s="13"/>
      <c r="II132" s="293"/>
      <c r="IJ132" s="292"/>
      <c r="IK132" s="292"/>
      <c r="IL132" s="292"/>
      <c r="IM132" s="292"/>
      <c r="IN132" s="292" t="s">
        <v>224</v>
      </c>
      <c r="IO132" s="292" t="s">
        <v>224</v>
      </c>
      <c r="IP132" s="367" t="e">
        <v>#N/A</v>
      </c>
    </row>
    <row r="133" spans="1:250" s="28" customFormat="1" ht="15">
      <c r="A133" s="26" t="s">
        <v>224</v>
      </c>
      <c r="B133" s="134">
        <v>132</v>
      </c>
      <c r="C133" s="19" t="s">
        <v>224</v>
      </c>
      <c r="D133" s="19" t="s">
        <v>224</v>
      </c>
      <c r="E133" s="131"/>
      <c r="F133" s="132" t="s">
        <v>224</v>
      </c>
      <c r="G133" s="132" t="s">
        <v>224</v>
      </c>
      <c r="H133" s="381"/>
      <c r="I133" s="381"/>
      <c r="J133" s="381"/>
      <c r="K133" s="381"/>
      <c r="L133" s="381"/>
      <c r="M133" s="381"/>
      <c r="N133" s="381"/>
      <c r="O133" s="381"/>
      <c r="P133" s="133" t="s">
        <v>224</v>
      </c>
      <c r="Q133" s="27" t="s">
        <v>224</v>
      </c>
      <c r="R133" s="133" t="s">
        <v>224</v>
      </c>
      <c r="S133" s="133" t="s">
        <v>224</v>
      </c>
      <c r="T133" s="133" t="s">
        <v>224</v>
      </c>
      <c r="U133" s="382" t="s">
        <v>224</v>
      </c>
      <c r="W133" s="291"/>
      <c r="Y133" s="18"/>
      <c r="Z133" s="13"/>
      <c r="AA133" s="13"/>
      <c r="AB133" s="13"/>
      <c r="II133" s="293"/>
      <c r="IJ133" s="292"/>
      <c r="IK133" s="292"/>
      <c r="IL133" s="292"/>
      <c r="IM133" s="292"/>
      <c r="IN133" s="292" t="s">
        <v>224</v>
      </c>
      <c r="IO133" s="292" t="s">
        <v>224</v>
      </c>
      <c r="IP133" s="367" t="e">
        <v>#N/A</v>
      </c>
    </row>
    <row r="134" spans="1:250" s="28" customFormat="1" ht="15">
      <c r="A134" s="26" t="s">
        <v>224</v>
      </c>
      <c r="B134" s="134">
        <v>133</v>
      </c>
      <c r="C134" s="19" t="s">
        <v>224</v>
      </c>
      <c r="D134" s="19" t="s">
        <v>224</v>
      </c>
      <c r="E134" s="131"/>
      <c r="F134" s="132" t="s">
        <v>224</v>
      </c>
      <c r="G134" s="132" t="s">
        <v>224</v>
      </c>
      <c r="H134" s="381"/>
      <c r="I134" s="381"/>
      <c r="J134" s="381"/>
      <c r="K134" s="381"/>
      <c r="L134" s="381"/>
      <c r="M134" s="381"/>
      <c r="N134" s="381"/>
      <c r="O134" s="381"/>
      <c r="P134" s="133" t="s">
        <v>224</v>
      </c>
      <c r="Q134" s="27" t="s">
        <v>224</v>
      </c>
      <c r="R134" s="133" t="s">
        <v>224</v>
      </c>
      <c r="S134" s="133" t="s">
        <v>224</v>
      </c>
      <c r="T134" s="133" t="s">
        <v>224</v>
      </c>
      <c r="U134" s="382" t="s">
        <v>224</v>
      </c>
      <c r="W134" s="291"/>
      <c r="Y134" s="18"/>
      <c r="Z134" s="13"/>
      <c r="AA134" s="13"/>
      <c r="AB134" s="13"/>
      <c r="II134" s="293"/>
      <c r="IJ134" s="292"/>
      <c r="IK134" s="292"/>
      <c r="IL134" s="292"/>
      <c r="IM134" s="292"/>
      <c r="IN134" s="292" t="s">
        <v>224</v>
      </c>
      <c r="IO134" s="292" t="s">
        <v>224</v>
      </c>
      <c r="IP134" s="367" t="e">
        <v>#N/A</v>
      </c>
    </row>
    <row r="135" spans="1:250" s="28" customFormat="1" ht="15">
      <c r="A135" s="26" t="s">
        <v>224</v>
      </c>
      <c r="B135" s="134">
        <v>134</v>
      </c>
      <c r="C135" s="19" t="s">
        <v>224</v>
      </c>
      <c r="D135" s="19" t="s">
        <v>224</v>
      </c>
      <c r="E135" s="131"/>
      <c r="F135" s="132" t="s">
        <v>224</v>
      </c>
      <c r="G135" s="132" t="s">
        <v>224</v>
      </c>
      <c r="H135" s="381"/>
      <c r="I135" s="381"/>
      <c r="J135" s="381"/>
      <c r="K135" s="381"/>
      <c r="L135" s="381"/>
      <c r="M135" s="381"/>
      <c r="N135" s="381"/>
      <c r="O135" s="381"/>
      <c r="P135" s="133" t="s">
        <v>224</v>
      </c>
      <c r="Q135" s="27" t="s">
        <v>224</v>
      </c>
      <c r="R135" s="133" t="s">
        <v>224</v>
      </c>
      <c r="S135" s="133" t="s">
        <v>224</v>
      </c>
      <c r="T135" s="133" t="s">
        <v>224</v>
      </c>
      <c r="U135" s="382" t="s">
        <v>224</v>
      </c>
      <c r="W135" s="291"/>
      <c r="Y135" s="18"/>
      <c r="Z135" s="13"/>
      <c r="AA135" s="13"/>
      <c r="AB135" s="13"/>
      <c r="II135" s="293"/>
      <c r="IJ135" s="292"/>
      <c r="IK135" s="292"/>
      <c r="IL135" s="292"/>
      <c r="IM135" s="292"/>
      <c r="IN135" s="292" t="s">
        <v>224</v>
      </c>
      <c r="IO135" s="292" t="s">
        <v>224</v>
      </c>
      <c r="IP135" s="367" t="e">
        <v>#N/A</v>
      </c>
    </row>
    <row r="136" spans="1:250" s="28" customFormat="1" ht="15">
      <c r="A136" s="26" t="s">
        <v>224</v>
      </c>
      <c r="B136" s="134">
        <v>135</v>
      </c>
      <c r="C136" s="19" t="s">
        <v>224</v>
      </c>
      <c r="D136" s="19" t="s">
        <v>224</v>
      </c>
      <c r="E136" s="131"/>
      <c r="F136" s="132" t="s">
        <v>224</v>
      </c>
      <c r="G136" s="132" t="s">
        <v>224</v>
      </c>
      <c r="H136" s="381"/>
      <c r="I136" s="381"/>
      <c r="J136" s="381"/>
      <c r="K136" s="381"/>
      <c r="L136" s="381"/>
      <c r="M136" s="381"/>
      <c r="N136" s="381"/>
      <c r="O136" s="381"/>
      <c r="P136" s="133" t="s">
        <v>224</v>
      </c>
      <c r="Q136" s="27" t="s">
        <v>224</v>
      </c>
      <c r="R136" s="133" t="s">
        <v>224</v>
      </c>
      <c r="S136" s="133" t="s">
        <v>224</v>
      </c>
      <c r="T136" s="133" t="s">
        <v>224</v>
      </c>
      <c r="U136" s="382" t="s">
        <v>224</v>
      </c>
      <c r="W136" s="291"/>
      <c r="Y136" s="18"/>
      <c r="Z136" s="13"/>
      <c r="AA136" s="13"/>
      <c r="AB136" s="13"/>
      <c r="II136" s="293"/>
      <c r="IJ136" s="292"/>
      <c r="IK136" s="292"/>
      <c r="IL136" s="292"/>
      <c r="IM136" s="292"/>
      <c r="IN136" s="292" t="s">
        <v>224</v>
      </c>
      <c r="IO136" s="292" t="s">
        <v>224</v>
      </c>
      <c r="IP136" s="367" t="e">
        <v>#N/A</v>
      </c>
    </row>
    <row r="137" spans="1:250" s="28" customFormat="1" ht="15">
      <c r="A137" s="26" t="s">
        <v>224</v>
      </c>
      <c r="B137" s="134">
        <v>136</v>
      </c>
      <c r="C137" s="19" t="s">
        <v>224</v>
      </c>
      <c r="D137" s="19" t="s">
        <v>224</v>
      </c>
      <c r="E137" s="131"/>
      <c r="F137" s="132" t="s">
        <v>224</v>
      </c>
      <c r="G137" s="132" t="s">
        <v>224</v>
      </c>
      <c r="H137" s="381"/>
      <c r="I137" s="381"/>
      <c r="J137" s="381"/>
      <c r="K137" s="381"/>
      <c r="L137" s="381"/>
      <c r="M137" s="381"/>
      <c r="N137" s="381"/>
      <c r="O137" s="381"/>
      <c r="P137" s="133" t="s">
        <v>224</v>
      </c>
      <c r="Q137" s="27" t="s">
        <v>224</v>
      </c>
      <c r="R137" s="133" t="s">
        <v>224</v>
      </c>
      <c r="S137" s="133" t="s">
        <v>224</v>
      </c>
      <c r="T137" s="133" t="s">
        <v>224</v>
      </c>
      <c r="U137" s="382" t="s">
        <v>224</v>
      </c>
      <c r="W137" s="291"/>
      <c r="Y137" s="18"/>
      <c r="Z137" s="13"/>
      <c r="AA137" s="13"/>
      <c r="AB137" s="13"/>
      <c r="II137" s="293"/>
      <c r="IJ137" s="292"/>
      <c r="IK137" s="292"/>
      <c r="IL137" s="292"/>
      <c r="IM137" s="292"/>
      <c r="IN137" s="292" t="s">
        <v>224</v>
      </c>
      <c r="IO137" s="292" t="s">
        <v>224</v>
      </c>
      <c r="IP137" s="367" t="e">
        <v>#N/A</v>
      </c>
    </row>
    <row r="138" spans="1:250" s="28" customFormat="1" ht="15">
      <c r="A138" s="26" t="s">
        <v>224</v>
      </c>
      <c r="B138" s="134">
        <v>137</v>
      </c>
      <c r="C138" s="19" t="s">
        <v>224</v>
      </c>
      <c r="D138" s="19" t="s">
        <v>224</v>
      </c>
      <c r="E138" s="131"/>
      <c r="F138" s="132" t="s">
        <v>224</v>
      </c>
      <c r="G138" s="132" t="s">
        <v>224</v>
      </c>
      <c r="H138" s="381"/>
      <c r="I138" s="381"/>
      <c r="J138" s="381"/>
      <c r="K138" s="381"/>
      <c r="L138" s="381"/>
      <c r="M138" s="381"/>
      <c r="N138" s="381"/>
      <c r="O138" s="381"/>
      <c r="P138" s="133" t="s">
        <v>224</v>
      </c>
      <c r="Q138" s="27" t="s">
        <v>224</v>
      </c>
      <c r="R138" s="133" t="s">
        <v>224</v>
      </c>
      <c r="S138" s="133" t="s">
        <v>224</v>
      </c>
      <c r="T138" s="133" t="s">
        <v>224</v>
      </c>
      <c r="U138" s="382" t="s">
        <v>224</v>
      </c>
      <c r="W138" s="291"/>
      <c r="Y138" s="18"/>
      <c r="Z138" s="13"/>
      <c r="AA138" s="13"/>
      <c r="AB138" s="13"/>
      <c r="II138" s="293"/>
      <c r="IJ138" s="292"/>
      <c r="IK138" s="292"/>
      <c r="IL138" s="292"/>
      <c r="IM138" s="292"/>
      <c r="IN138" s="292" t="s">
        <v>224</v>
      </c>
      <c r="IO138" s="292" t="s">
        <v>224</v>
      </c>
      <c r="IP138" s="367" t="e">
        <v>#N/A</v>
      </c>
    </row>
    <row r="139" spans="1:250" s="28" customFormat="1" ht="15">
      <c r="A139" s="26" t="s">
        <v>224</v>
      </c>
      <c r="B139" s="134">
        <v>138</v>
      </c>
      <c r="C139" s="19" t="s">
        <v>224</v>
      </c>
      <c r="D139" s="19" t="s">
        <v>224</v>
      </c>
      <c r="E139" s="131"/>
      <c r="F139" s="132" t="s">
        <v>224</v>
      </c>
      <c r="G139" s="132" t="s">
        <v>224</v>
      </c>
      <c r="H139" s="381"/>
      <c r="I139" s="381"/>
      <c r="J139" s="381"/>
      <c r="K139" s="381"/>
      <c r="L139" s="381"/>
      <c r="M139" s="381"/>
      <c r="N139" s="381"/>
      <c r="O139" s="381"/>
      <c r="P139" s="133" t="s">
        <v>224</v>
      </c>
      <c r="Q139" s="27" t="s">
        <v>224</v>
      </c>
      <c r="R139" s="133" t="s">
        <v>224</v>
      </c>
      <c r="S139" s="133" t="s">
        <v>224</v>
      </c>
      <c r="T139" s="133" t="s">
        <v>224</v>
      </c>
      <c r="U139" s="382" t="s">
        <v>224</v>
      </c>
      <c r="W139" s="291"/>
      <c r="Y139" s="18"/>
      <c r="Z139" s="13"/>
      <c r="AA139" s="13"/>
      <c r="AB139" s="13"/>
      <c r="II139" s="293"/>
      <c r="IJ139" s="292"/>
      <c r="IK139" s="292"/>
      <c r="IL139" s="292"/>
      <c r="IM139" s="292"/>
      <c r="IN139" s="292" t="s">
        <v>224</v>
      </c>
      <c r="IO139" s="292" t="s">
        <v>224</v>
      </c>
      <c r="IP139" s="367" t="e">
        <v>#N/A</v>
      </c>
    </row>
    <row r="140" spans="1:250" s="28" customFormat="1" ht="15">
      <c r="A140" s="26" t="s">
        <v>224</v>
      </c>
      <c r="B140" s="134">
        <v>139</v>
      </c>
      <c r="C140" s="19" t="s">
        <v>224</v>
      </c>
      <c r="D140" s="19" t="s">
        <v>224</v>
      </c>
      <c r="E140" s="131"/>
      <c r="F140" s="132" t="s">
        <v>224</v>
      </c>
      <c r="G140" s="132" t="s">
        <v>224</v>
      </c>
      <c r="H140" s="381"/>
      <c r="I140" s="381"/>
      <c r="J140" s="381"/>
      <c r="K140" s="381"/>
      <c r="L140" s="381"/>
      <c r="M140" s="381"/>
      <c r="N140" s="381"/>
      <c r="O140" s="381"/>
      <c r="P140" s="133" t="s">
        <v>224</v>
      </c>
      <c r="Q140" s="27" t="s">
        <v>224</v>
      </c>
      <c r="R140" s="133" t="s">
        <v>224</v>
      </c>
      <c r="S140" s="133" t="s">
        <v>224</v>
      </c>
      <c r="T140" s="133" t="s">
        <v>224</v>
      </c>
      <c r="U140" s="382" t="s">
        <v>224</v>
      </c>
      <c r="W140" s="291"/>
      <c r="Y140" s="18"/>
      <c r="Z140" s="13"/>
      <c r="AA140" s="13"/>
      <c r="AB140" s="13"/>
      <c r="II140" s="293"/>
      <c r="IJ140" s="292"/>
      <c r="IK140" s="292"/>
      <c r="IL140" s="292"/>
      <c r="IM140" s="292"/>
      <c r="IN140" s="292" t="s">
        <v>224</v>
      </c>
      <c r="IO140" s="292" t="s">
        <v>224</v>
      </c>
      <c r="IP140" s="367" t="e">
        <v>#N/A</v>
      </c>
    </row>
    <row r="141" spans="1:250" s="28" customFormat="1" ht="15">
      <c r="A141" s="26" t="s">
        <v>224</v>
      </c>
      <c r="B141" s="134">
        <v>140</v>
      </c>
      <c r="C141" s="19" t="s">
        <v>224</v>
      </c>
      <c r="D141" s="19" t="s">
        <v>224</v>
      </c>
      <c r="E141" s="131"/>
      <c r="F141" s="132" t="s">
        <v>224</v>
      </c>
      <c r="G141" s="132" t="s">
        <v>224</v>
      </c>
      <c r="H141" s="381"/>
      <c r="I141" s="381"/>
      <c r="J141" s="381"/>
      <c r="K141" s="381"/>
      <c r="L141" s="381"/>
      <c r="M141" s="381"/>
      <c r="N141" s="381"/>
      <c r="O141" s="381"/>
      <c r="P141" s="133" t="s">
        <v>224</v>
      </c>
      <c r="Q141" s="27" t="s">
        <v>224</v>
      </c>
      <c r="R141" s="133" t="s">
        <v>224</v>
      </c>
      <c r="S141" s="133" t="s">
        <v>224</v>
      </c>
      <c r="T141" s="133" t="s">
        <v>224</v>
      </c>
      <c r="U141" s="382" t="s">
        <v>224</v>
      </c>
      <c r="W141" s="291"/>
      <c r="Y141" s="18"/>
      <c r="Z141" s="13"/>
      <c r="AA141" s="13"/>
      <c r="AB141" s="13"/>
      <c r="II141" s="293"/>
      <c r="IJ141" s="292"/>
      <c r="IK141" s="292"/>
      <c r="IL141" s="292"/>
      <c r="IM141" s="292"/>
      <c r="IN141" s="292" t="s">
        <v>224</v>
      </c>
      <c r="IO141" s="292" t="s">
        <v>224</v>
      </c>
      <c r="IP141" s="367" t="e">
        <v>#N/A</v>
      </c>
    </row>
    <row r="142" spans="1:250" s="28" customFormat="1" ht="15">
      <c r="A142" s="26" t="s">
        <v>224</v>
      </c>
      <c r="B142" s="134">
        <v>141</v>
      </c>
      <c r="C142" s="19" t="s">
        <v>224</v>
      </c>
      <c r="D142" s="19" t="s">
        <v>224</v>
      </c>
      <c r="E142" s="131"/>
      <c r="F142" s="132" t="s">
        <v>224</v>
      </c>
      <c r="G142" s="132" t="s">
        <v>224</v>
      </c>
      <c r="H142" s="381"/>
      <c r="I142" s="381"/>
      <c r="J142" s="381"/>
      <c r="K142" s="381"/>
      <c r="L142" s="381"/>
      <c r="M142" s="381"/>
      <c r="N142" s="381"/>
      <c r="O142" s="381"/>
      <c r="P142" s="133" t="s">
        <v>224</v>
      </c>
      <c r="Q142" s="27" t="s">
        <v>224</v>
      </c>
      <c r="R142" s="133" t="s">
        <v>224</v>
      </c>
      <c r="S142" s="133" t="s">
        <v>224</v>
      </c>
      <c r="T142" s="133" t="s">
        <v>224</v>
      </c>
      <c r="U142" s="382" t="s">
        <v>224</v>
      </c>
      <c r="W142" s="291"/>
      <c r="Y142" s="18"/>
      <c r="Z142" s="13"/>
      <c r="AA142" s="13"/>
      <c r="AB142" s="13"/>
      <c r="II142" s="293"/>
      <c r="IJ142" s="292"/>
      <c r="IK142" s="292"/>
      <c r="IL142" s="292"/>
      <c r="IM142" s="292"/>
      <c r="IN142" s="292" t="s">
        <v>224</v>
      </c>
      <c r="IO142" s="292" t="s">
        <v>224</v>
      </c>
      <c r="IP142" s="367" t="e">
        <v>#N/A</v>
      </c>
    </row>
    <row r="143" spans="1:250" s="28" customFormat="1" ht="15">
      <c r="A143" s="26" t="s">
        <v>224</v>
      </c>
      <c r="B143" s="134">
        <v>142</v>
      </c>
      <c r="C143" s="19" t="s">
        <v>224</v>
      </c>
      <c r="D143" s="19" t="s">
        <v>224</v>
      </c>
      <c r="E143" s="131"/>
      <c r="F143" s="132" t="s">
        <v>224</v>
      </c>
      <c r="G143" s="132" t="s">
        <v>224</v>
      </c>
      <c r="H143" s="381"/>
      <c r="I143" s="381"/>
      <c r="J143" s="381"/>
      <c r="K143" s="381"/>
      <c r="L143" s="381"/>
      <c r="M143" s="381"/>
      <c r="N143" s="381"/>
      <c r="O143" s="381"/>
      <c r="P143" s="133" t="s">
        <v>224</v>
      </c>
      <c r="Q143" s="27" t="s">
        <v>224</v>
      </c>
      <c r="R143" s="133" t="s">
        <v>224</v>
      </c>
      <c r="S143" s="133" t="s">
        <v>224</v>
      </c>
      <c r="T143" s="133" t="s">
        <v>224</v>
      </c>
      <c r="U143" s="382" t="s">
        <v>224</v>
      </c>
      <c r="W143" s="291"/>
      <c r="Y143" s="18"/>
      <c r="Z143" s="13"/>
      <c r="AA143" s="13"/>
      <c r="AB143" s="13"/>
      <c r="II143" s="293"/>
      <c r="IJ143" s="292"/>
      <c r="IK143" s="292"/>
      <c r="IL143" s="292"/>
      <c r="IM143" s="292"/>
      <c r="IN143" s="292" t="s">
        <v>224</v>
      </c>
      <c r="IO143" s="292" t="s">
        <v>224</v>
      </c>
      <c r="IP143" s="367" t="e">
        <v>#N/A</v>
      </c>
    </row>
    <row r="144" spans="1:250" s="28" customFormat="1" ht="15">
      <c r="A144" s="26" t="s">
        <v>224</v>
      </c>
      <c r="B144" s="134">
        <v>143</v>
      </c>
      <c r="C144" s="19" t="s">
        <v>224</v>
      </c>
      <c r="D144" s="19" t="s">
        <v>224</v>
      </c>
      <c r="E144" s="131"/>
      <c r="F144" s="132" t="s">
        <v>224</v>
      </c>
      <c r="G144" s="132" t="s">
        <v>224</v>
      </c>
      <c r="H144" s="381"/>
      <c r="I144" s="381"/>
      <c r="J144" s="381"/>
      <c r="K144" s="381"/>
      <c r="L144" s="381"/>
      <c r="M144" s="381"/>
      <c r="N144" s="381"/>
      <c r="O144" s="381"/>
      <c r="P144" s="133" t="s">
        <v>224</v>
      </c>
      <c r="Q144" s="27" t="s">
        <v>224</v>
      </c>
      <c r="R144" s="133" t="s">
        <v>224</v>
      </c>
      <c r="S144" s="133" t="s">
        <v>224</v>
      </c>
      <c r="T144" s="133" t="s">
        <v>224</v>
      </c>
      <c r="U144" s="382" t="s">
        <v>224</v>
      </c>
      <c r="W144" s="291"/>
      <c r="Y144" s="18"/>
      <c r="Z144" s="13"/>
      <c r="AA144" s="13"/>
      <c r="AB144" s="13"/>
      <c r="II144" s="293"/>
      <c r="IJ144" s="292"/>
      <c r="IK144" s="292"/>
      <c r="IL144" s="292"/>
      <c r="IM144" s="292"/>
      <c r="IN144" s="292" t="s">
        <v>224</v>
      </c>
      <c r="IO144" s="292" t="s">
        <v>224</v>
      </c>
      <c r="IP144" s="367" t="e">
        <v>#N/A</v>
      </c>
    </row>
    <row r="145" spans="1:250" s="28" customFormat="1" ht="15">
      <c r="A145" s="26" t="s">
        <v>224</v>
      </c>
      <c r="B145" s="134">
        <v>144</v>
      </c>
      <c r="C145" s="19" t="s">
        <v>224</v>
      </c>
      <c r="D145" s="19" t="s">
        <v>224</v>
      </c>
      <c r="E145" s="131"/>
      <c r="F145" s="132" t="s">
        <v>224</v>
      </c>
      <c r="G145" s="132" t="s">
        <v>224</v>
      </c>
      <c r="H145" s="381"/>
      <c r="I145" s="381"/>
      <c r="J145" s="381"/>
      <c r="K145" s="381"/>
      <c r="L145" s="381"/>
      <c r="M145" s="381"/>
      <c r="N145" s="381"/>
      <c r="O145" s="381"/>
      <c r="P145" s="133" t="s">
        <v>224</v>
      </c>
      <c r="Q145" s="27" t="s">
        <v>224</v>
      </c>
      <c r="R145" s="133" t="s">
        <v>224</v>
      </c>
      <c r="S145" s="133" t="s">
        <v>224</v>
      </c>
      <c r="T145" s="133" t="s">
        <v>224</v>
      </c>
      <c r="U145" s="382" t="s">
        <v>224</v>
      </c>
      <c r="W145" s="291"/>
      <c r="Y145" s="18"/>
      <c r="Z145" s="13"/>
      <c r="AA145" s="13"/>
      <c r="AB145" s="13"/>
      <c r="II145" s="293"/>
      <c r="IJ145" s="292"/>
      <c r="IK145" s="292"/>
      <c r="IL145" s="292"/>
      <c r="IM145" s="292"/>
      <c r="IN145" s="292" t="s">
        <v>224</v>
      </c>
      <c r="IO145" s="292" t="s">
        <v>224</v>
      </c>
      <c r="IP145" s="367" t="e">
        <v>#N/A</v>
      </c>
    </row>
    <row r="146" spans="1:250" s="28" customFormat="1" ht="15">
      <c r="A146" s="26" t="s">
        <v>224</v>
      </c>
      <c r="B146" s="134">
        <v>145</v>
      </c>
      <c r="C146" s="19" t="s">
        <v>224</v>
      </c>
      <c r="D146" s="19" t="s">
        <v>224</v>
      </c>
      <c r="E146" s="131"/>
      <c r="F146" s="132" t="s">
        <v>224</v>
      </c>
      <c r="G146" s="132" t="s">
        <v>224</v>
      </c>
      <c r="H146" s="381"/>
      <c r="I146" s="381"/>
      <c r="J146" s="381"/>
      <c r="K146" s="381"/>
      <c r="L146" s="381"/>
      <c r="M146" s="381"/>
      <c r="N146" s="381"/>
      <c r="O146" s="381"/>
      <c r="P146" s="133" t="s">
        <v>224</v>
      </c>
      <c r="Q146" s="27" t="s">
        <v>224</v>
      </c>
      <c r="R146" s="133" t="s">
        <v>224</v>
      </c>
      <c r="S146" s="133" t="s">
        <v>224</v>
      </c>
      <c r="T146" s="133" t="s">
        <v>224</v>
      </c>
      <c r="U146" s="382" t="s">
        <v>224</v>
      </c>
      <c r="W146" s="291"/>
      <c r="Y146" s="18"/>
      <c r="Z146" s="13"/>
      <c r="AA146" s="13"/>
      <c r="AB146" s="13"/>
      <c r="II146" s="293"/>
      <c r="IJ146" s="292"/>
      <c r="IK146" s="292"/>
      <c r="IL146" s="292"/>
      <c r="IM146" s="292"/>
      <c r="IN146" s="292" t="s">
        <v>224</v>
      </c>
      <c r="IO146" s="292" t="s">
        <v>224</v>
      </c>
      <c r="IP146" s="367" t="e">
        <v>#N/A</v>
      </c>
    </row>
    <row r="147" spans="1:250" s="28" customFormat="1" ht="15">
      <c r="A147" s="26" t="s">
        <v>224</v>
      </c>
      <c r="B147" s="134">
        <v>146</v>
      </c>
      <c r="C147" s="19" t="s">
        <v>224</v>
      </c>
      <c r="D147" s="19" t="s">
        <v>224</v>
      </c>
      <c r="E147" s="131"/>
      <c r="F147" s="132" t="s">
        <v>224</v>
      </c>
      <c r="G147" s="132" t="s">
        <v>224</v>
      </c>
      <c r="H147" s="381"/>
      <c r="I147" s="381"/>
      <c r="J147" s="381"/>
      <c r="K147" s="381"/>
      <c r="L147" s="381"/>
      <c r="M147" s="381"/>
      <c r="N147" s="381"/>
      <c r="O147" s="381"/>
      <c r="P147" s="133" t="s">
        <v>224</v>
      </c>
      <c r="Q147" s="27" t="s">
        <v>224</v>
      </c>
      <c r="R147" s="133" t="s">
        <v>224</v>
      </c>
      <c r="S147" s="133" t="s">
        <v>224</v>
      </c>
      <c r="T147" s="133" t="s">
        <v>224</v>
      </c>
      <c r="U147" s="382" t="s">
        <v>224</v>
      </c>
      <c r="W147" s="291"/>
      <c r="Y147" s="18"/>
      <c r="Z147" s="13"/>
      <c r="AA147" s="13"/>
      <c r="AB147" s="13"/>
      <c r="II147" s="293"/>
      <c r="IJ147" s="292"/>
      <c r="IK147" s="292"/>
      <c r="IL147" s="292"/>
      <c r="IM147" s="292"/>
      <c r="IN147" s="292" t="s">
        <v>224</v>
      </c>
      <c r="IO147" s="292" t="s">
        <v>224</v>
      </c>
      <c r="IP147" s="367" t="e">
        <v>#N/A</v>
      </c>
    </row>
    <row r="148" spans="1:250" s="28" customFormat="1" ht="15">
      <c r="A148" s="26" t="s">
        <v>224</v>
      </c>
      <c r="B148" s="134">
        <v>147</v>
      </c>
      <c r="C148" s="19" t="s">
        <v>224</v>
      </c>
      <c r="D148" s="19" t="s">
        <v>224</v>
      </c>
      <c r="E148" s="131"/>
      <c r="F148" s="132" t="s">
        <v>224</v>
      </c>
      <c r="G148" s="132" t="s">
        <v>224</v>
      </c>
      <c r="H148" s="381"/>
      <c r="I148" s="381"/>
      <c r="J148" s="381"/>
      <c r="K148" s="381"/>
      <c r="L148" s="381"/>
      <c r="M148" s="381"/>
      <c r="N148" s="381"/>
      <c r="O148" s="381"/>
      <c r="P148" s="133" t="s">
        <v>224</v>
      </c>
      <c r="Q148" s="27" t="s">
        <v>224</v>
      </c>
      <c r="R148" s="133" t="s">
        <v>224</v>
      </c>
      <c r="S148" s="133" t="s">
        <v>224</v>
      </c>
      <c r="T148" s="133" t="s">
        <v>224</v>
      </c>
      <c r="U148" s="382" t="s">
        <v>224</v>
      </c>
      <c r="W148" s="291"/>
      <c r="Y148" s="18"/>
      <c r="Z148" s="13"/>
      <c r="AA148" s="13"/>
      <c r="AB148" s="13"/>
      <c r="II148" s="293"/>
      <c r="IJ148" s="292"/>
      <c r="IK148" s="292"/>
      <c r="IL148" s="292"/>
      <c r="IM148" s="292"/>
      <c r="IN148" s="292" t="s">
        <v>224</v>
      </c>
      <c r="IO148" s="292" t="s">
        <v>224</v>
      </c>
      <c r="IP148" s="367" t="e">
        <v>#N/A</v>
      </c>
    </row>
    <row r="149" spans="1:250" s="28" customFormat="1" ht="15">
      <c r="A149" s="26" t="s">
        <v>224</v>
      </c>
      <c r="B149" s="134">
        <v>148</v>
      </c>
      <c r="C149" s="19" t="s">
        <v>224</v>
      </c>
      <c r="D149" s="19" t="s">
        <v>224</v>
      </c>
      <c r="E149" s="131"/>
      <c r="F149" s="132" t="s">
        <v>224</v>
      </c>
      <c r="G149" s="132" t="s">
        <v>224</v>
      </c>
      <c r="H149" s="381"/>
      <c r="I149" s="381"/>
      <c r="J149" s="381"/>
      <c r="K149" s="381"/>
      <c r="L149" s="381"/>
      <c r="M149" s="381"/>
      <c r="N149" s="381"/>
      <c r="O149" s="381"/>
      <c r="P149" s="133" t="s">
        <v>224</v>
      </c>
      <c r="Q149" s="27" t="s">
        <v>224</v>
      </c>
      <c r="R149" s="133" t="s">
        <v>224</v>
      </c>
      <c r="S149" s="133" t="s">
        <v>224</v>
      </c>
      <c r="T149" s="133" t="s">
        <v>224</v>
      </c>
      <c r="U149" s="382" t="s">
        <v>224</v>
      </c>
      <c r="W149" s="291"/>
      <c r="Y149" s="18"/>
      <c r="Z149" s="13"/>
      <c r="AA149" s="13"/>
      <c r="AB149" s="13"/>
      <c r="II149" s="293"/>
      <c r="IJ149" s="292"/>
      <c r="IK149" s="292"/>
      <c r="IL149" s="292"/>
      <c r="IM149" s="292"/>
      <c r="IN149" s="292" t="s">
        <v>224</v>
      </c>
      <c r="IO149" s="292" t="s">
        <v>224</v>
      </c>
      <c r="IP149" s="367" t="e">
        <v>#N/A</v>
      </c>
    </row>
    <row r="150" spans="1:250" s="28" customFormat="1" ht="15">
      <c r="A150" s="26" t="s">
        <v>224</v>
      </c>
      <c r="B150" s="134">
        <v>149</v>
      </c>
      <c r="C150" s="19" t="s">
        <v>224</v>
      </c>
      <c r="D150" s="19" t="s">
        <v>224</v>
      </c>
      <c r="E150" s="131"/>
      <c r="F150" s="132" t="s">
        <v>224</v>
      </c>
      <c r="G150" s="132" t="s">
        <v>224</v>
      </c>
      <c r="H150" s="381"/>
      <c r="I150" s="381"/>
      <c r="J150" s="381"/>
      <c r="K150" s="381"/>
      <c r="L150" s="381"/>
      <c r="M150" s="381"/>
      <c r="N150" s="381"/>
      <c r="O150" s="381"/>
      <c r="P150" s="133" t="s">
        <v>224</v>
      </c>
      <c r="Q150" s="27" t="s">
        <v>224</v>
      </c>
      <c r="R150" s="133" t="s">
        <v>224</v>
      </c>
      <c r="S150" s="133" t="s">
        <v>224</v>
      </c>
      <c r="T150" s="133" t="s">
        <v>224</v>
      </c>
      <c r="U150" s="382" t="s">
        <v>224</v>
      </c>
      <c r="W150" s="291"/>
      <c r="Y150" s="18"/>
      <c r="Z150" s="13"/>
      <c r="AA150" s="13"/>
      <c r="AB150" s="13"/>
      <c r="II150" s="293"/>
      <c r="IJ150" s="292"/>
      <c r="IK150" s="292"/>
      <c r="IL150" s="292"/>
      <c r="IM150" s="292"/>
      <c r="IN150" s="292" t="s">
        <v>224</v>
      </c>
      <c r="IO150" s="292" t="s">
        <v>224</v>
      </c>
      <c r="IP150" s="367" t="e">
        <v>#N/A</v>
      </c>
    </row>
    <row r="151" spans="1:250" s="28" customFormat="1" ht="15">
      <c r="A151" s="26" t="s">
        <v>224</v>
      </c>
      <c r="B151" s="134">
        <v>150</v>
      </c>
      <c r="C151" s="19" t="s">
        <v>224</v>
      </c>
      <c r="D151" s="19" t="s">
        <v>224</v>
      </c>
      <c r="E151" s="131"/>
      <c r="F151" s="132" t="s">
        <v>224</v>
      </c>
      <c r="G151" s="132" t="s">
        <v>224</v>
      </c>
      <c r="H151" s="381"/>
      <c r="I151" s="381"/>
      <c r="J151" s="381"/>
      <c r="K151" s="381"/>
      <c r="L151" s="381"/>
      <c r="M151" s="381"/>
      <c r="N151" s="381"/>
      <c r="O151" s="381"/>
      <c r="P151" s="133" t="s">
        <v>224</v>
      </c>
      <c r="Q151" s="27" t="s">
        <v>224</v>
      </c>
      <c r="R151" s="133" t="s">
        <v>224</v>
      </c>
      <c r="S151" s="133" t="s">
        <v>224</v>
      </c>
      <c r="T151" s="133" t="s">
        <v>224</v>
      </c>
      <c r="U151" s="382" t="s">
        <v>224</v>
      </c>
      <c r="W151" s="291"/>
      <c r="Y151" s="18"/>
      <c r="Z151" s="13"/>
      <c r="AA151" s="13"/>
      <c r="AB151" s="13"/>
      <c r="II151" s="293"/>
      <c r="IJ151" s="292"/>
      <c r="IK151" s="292"/>
      <c r="IL151" s="292"/>
      <c r="IM151" s="292"/>
      <c r="IN151" s="292" t="s">
        <v>224</v>
      </c>
      <c r="IO151" s="292" t="s">
        <v>224</v>
      </c>
      <c r="IP151" s="367" t="e">
        <v>#N/A</v>
      </c>
    </row>
    <row r="152" spans="1:250" s="28" customFormat="1" ht="15">
      <c r="A152" s="26" t="s">
        <v>224</v>
      </c>
      <c r="B152" s="134">
        <v>151</v>
      </c>
      <c r="C152" s="19" t="s">
        <v>224</v>
      </c>
      <c r="D152" s="19" t="s">
        <v>224</v>
      </c>
      <c r="E152" s="131"/>
      <c r="F152" s="132" t="s">
        <v>224</v>
      </c>
      <c r="G152" s="132" t="s">
        <v>224</v>
      </c>
      <c r="H152" s="381"/>
      <c r="I152" s="381"/>
      <c r="J152" s="381"/>
      <c r="K152" s="381"/>
      <c r="L152" s="381"/>
      <c r="M152" s="381"/>
      <c r="N152" s="381"/>
      <c r="O152" s="381"/>
      <c r="P152" s="133" t="s">
        <v>224</v>
      </c>
      <c r="Q152" s="27" t="s">
        <v>224</v>
      </c>
      <c r="R152" s="133" t="s">
        <v>224</v>
      </c>
      <c r="S152" s="133" t="s">
        <v>224</v>
      </c>
      <c r="T152" s="133" t="s">
        <v>224</v>
      </c>
      <c r="U152" s="382" t="s">
        <v>224</v>
      </c>
      <c r="W152" s="291"/>
      <c r="Y152" s="18"/>
      <c r="Z152" s="13"/>
      <c r="AA152" s="13"/>
      <c r="AB152" s="13"/>
      <c r="II152" s="293"/>
      <c r="IJ152" s="292"/>
      <c r="IK152" s="292"/>
      <c r="IL152" s="292"/>
      <c r="IM152" s="292"/>
      <c r="IN152" s="292" t="s">
        <v>224</v>
      </c>
      <c r="IO152" s="292" t="s">
        <v>224</v>
      </c>
      <c r="IP152" s="367" t="e">
        <v>#N/A</v>
      </c>
    </row>
    <row r="153" spans="1:250" s="28" customFormat="1" ht="15">
      <c r="A153" s="26" t="s">
        <v>224</v>
      </c>
      <c r="B153" s="134">
        <v>152</v>
      </c>
      <c r="C153" s="19" t="s">
        <v>224</v>
      </c>
      <c r="D153" s="19" t="s">
        <v>224</v>
      </c>
      <c r="E153" s="131"/>
      <c r="F153" s="132" t="s">
        <v>224</v>
      </c>
      <c r="G153" s="132" t="s">
        <v>224</v>
      </c>
      <c r="H153" s="381"/>
      <c r="I153" s="381"/>
      <c r="J153" s="381"/>
      <c r="K153" s="381"/>
      <c r="L153" s="381"/>
      <c r="M153" s="381"/>
      <c r="N153" s="381"/>
      <c r="O153" s="381"/>
      <c r="P153" s="133" t="s">
        <v>224</v>
      </c>
      <c r="Q153" s="27" t="s">
        <v>224</v>
      </c>
      <c r="R153" s="133" t="s">
        <v>224</v>
      </c>
      <c r="S153" s="133" t="s">
        <v>224</v>
      </c>
      <c r="T153" s="133" t="s">
        <v>224</v>
      </c>
      <c r="U153" s="382" t="s">
        <v>224</v>
      </c>
      <c r="W153" s="291"/>
      <c r="Y153" s="18"/>
      <c r="Z153" s="13"/>
      <c r="AA153" s="13"/>
      <c r="AB153" s="13"/>
      <c r="II153" s="293"/>
      <c r="IJ153" s="292"/>
      <c r="IK153" s="292"/>
      <c r="IL153" s="292"/>
      <c r="IM153" s="292"/>
      <c r="IN153" s="292" t="s">
        <v>224</v>
      </c>
      <c r="IO153" s="292" t="s">
        <v>224</v>
      </c>
      <c r="IP153" s="367" t="e">
        <v>#N/A</v>
      </c>
    </row>
    <row r="154" spans="1:250" s="28" customFormat="1" ht="15">
      <c r="A154" s="26" t="s">
        <v>224</v>
      </c>
      <c r="B154" s="134">
        <v>153</v>
      </c>
      <c r="C154" s="19" t="s">
        <v>224</v>
      </c>
      <c r="D154" s="19" t="s">
        <v>224</v>
      </c>
      <c r="E154" s="131"/>
      <c r="F154" s="132" t="s">
        <v>224</v>
      </c>
      <c r="G154" s="132" t="s">
        <v>224</v>
      </c>
      <c r="H154" s="381"/>
      <c r="I154" s="381"/>
      <c r="J154" s="381"/>
      <c r="K154" s="381"/>
      <c r="L154" s="381"/>
      <c r="M154" s="381"/>
      <c r="N154" s="381"/>
      <c r="O154" s="381"/>
      <c r="P154" s="133" t="s">
        <v>224</v>
      </c>
      <c r="Q154" s="27" t="s">
        <v>224</v>
      </c>
      <c r="R154" s="133" t="s">
        <v>224</v>
      </c>
      <c r="S154" s="133" t="s">
        <v>224</v>
      </c>
      <c r="T154" s="133" t="s">
        <v>224</v>
      </c>
      <c r="U154" s="382" t="s">
        <v>224</v>
      </c>
      <c r="W154" s="291"/>
      <c r="Y154" s="18"/>
      <c r="Z154" s="13"/>
      <c r="AA154" s="13"/>
      <c r="AB154" s="13"/>
      <c r="II154" s="293"/>
      <c r="IJ154" s="292"/>
      <c r="IK154" s="292"/>
      <c r="IL154" s="292"/>
      <c r="IM154" s="292"/>
      <c r="IN154" s="292" t="s">
        <v>224</v>
      </c>
      <c r="IO154" s="292" t="s">
        <v>224</v>
      </c>
      <c r="IP154" s="367" t="e">
        <v>#N/A</v>
      </c>
    </row>
    <row r="155" spans="1:250" s="28" customFormat="1" ht="15">
      <c r="A155" s="26" t="s">
        <v>224</v>
      </c>
      <c r="B155" s="134">
        <v>154</v>
      </c>
      <c r="C155" s="19" t="s">
        <v>224</v>
      </c>
      <c r="D155" s="19" t="s">
        <v>224</v>
      </c>
      <c r="E155" s="131"/>
      <c r="F155" s="132" t="s">
        <v>224</v>
      </c>
      <c r="G155" s="132" t="s">
        <v>224</v>
      </c>
      <c r="H155" s="381"/>
      <c r="I155" s="381"/>
      <c r="J155" s="381"/>
      <c r="K155" s="381"/>
      <c r="L155" s="381"/>
      <c r="M155" s="381"/>
      <c r="N155" s="381"/>
      <c r="O155" s="381"/>
      <c r="P155" s="133" t="s">
        <v>224</v>
      </c>
      <c r="Q155" s="27" t="s">
        <v>224</v>
      </c>
      <c r="R155" s="133" t="s">
        <v>224</v>
      </c>
      <c r="S155" s="133" t="s">
        <v>224</v>
      </c>
      <c r="T155" s="133" t="s">
        <v>224</v>
      </c>
      <c r="U155" s="382" t="s">
        <v>224</v>
      </c>
      <c r="W155" s="291"/>
      <c r="Y155" s="18"/>
      <c r="Z155" s="13"/>
      <c r="AA155" s="13"/>
      <c r="AB155" s="13"/>
      <c r="II155" s="293"/>
      <c r="IJ155" s="292"/>
      <c r="IK155" s="292"/>
      <c r="IL155" s="292"/>
      <c r="IM155" s="292"/>
      <c r="IN155" s="292" t="s">
        <v>224</v>
      </c>
      <c r="IO155" s="292" t="s">
        <v>224</v>
      </c>
      <c r="IP155" s="367" t="e">
        <v>#N/A</v>
      </c>
    </row>
    <row r="156" spans="1:250" s="28" customFormat="1" ht="15">
      <c r="A156" s="26" t="s">
        <v>224</v>
      </c>
      <c r="B156" s="134">
        <v>155</v>
      </c>
      <c r="C156" s="19" t="s">
        <v>224</v>
      </c>
      <c r="D156" s="19" t="s">
        <v>224</v>
      </c>
      <c r="E156" s="131"/>
      <c r="F156" s="132" t="s">
        <v>224</v>
      </c>
      <c r="G156" s="132" t="s">
        <v>224</v>
      </c>
      <c r="H156" s="381"/>
      <c r="I156" s="381"/>
      <c r="J156" s="381"/>
      <c r="K156" s="381"/>
      <c r="L156" s="381"/>
      <c r="M156" s="381"/>
      <c r="N156" s="381"/>
      <c r="O156" s="381"/>
      <c r="P156" s="133" t="s">
        <v>224</v>
      </c>
      <c r="Q156" s="27" t="s">
        <v>224</v>
      </c>
      <c r="R156" s="133" t="s">
        <v>224</v>
      </c>
      <c r="S156" s="133" t="s">
        <v>224</v>
      </c>
      <c r="T156" s="133" t="s">
        <v>224</v>
      </c>
      <c r="U156" s="382" t="s">
        <v>224</v>
      </c>
      <c r="W156" s="291"/>
      <c r="Y156" s="18"/>
      <c r="Z156" s="13"/>
      <c r="AA156" s="13"/>
      <c r="AB156" s="13"/>
      <c r="II156" s="293"/>
      <c r="IJ156" s="292"/>
      <c r="IK156" s="292"/>
      <c r="IL156" s="292"/>
      <c r="IM156" s="292"/>
      <c r="IN156" s="292" t="s">
        <v>224</v>
      </c>
      <c r="IO156" s="292" t="s">
        <v>224</v>
      </c>
      <c r="IP156" s="367" t="e">
        <v>#N/A</v>
      </c>
    </row>
    <row r="157" spans="1:250" s="28" customFormat="1" ht="15">
      <c r="A157" s="26" t="s">
        <v>224</v>
      </c>
      <c r="B157" s="134">
        <v>156</v>
      </c>
      <c r="C157" s="19" t="s">
        <v>224</v>
      </c>
      <c r="D157" s="19" t="s">
        <v>224</v>
      </c>
      <c r="E157" s="131"/>
      <c r="F157" s="132" t="s">
        <v>224</v>
      </c>
      <c r="G157" s="132" t="s">
        <v>224</v>
      </c>
      <c r="H157" s="381"/>
      <c r="I157" s="381"/>
      <c r="J157" s="381"/>
      <c r="K157" s="381"/>
      <c r="L157" s="381"/>
      <c r="M157" s="381"/>
      <c r="N157" s="381"/>
      <c r="O157" s="381"/>
      <c r="P157" s="133" t="s">
        <v>224</v>
      </c>
      <c r="Q157" s="27" t="s">
        <v>224</v>
      </c>
      <c r="R157" s="133" t="s">
        <v>224</v>
      </c>
      <c r="S157" s="133" t="s">
        <v>224</v>
      </c>
      <c r="T157" s="133" t="s">
        <v>224</v>
      </c>
      <c r="U157" s="382" t="s">
        <v>224</v>
      </c>
      <c r="W157" s="291"/>
      <c r="Y157" s="18"/>
      <c r="Z157" s="13"/>
      <c r="AA157" s="13"/>
      <c r="AB157" s="13"/>
      <c r="II157" s="293"/>
      <c r="IJ157" s="292"/>
      <c r="IK157" s="292"/>
      <c r="IL157" s="292"/>
      <c r="IM157" s="292"/>
      <c r="IN157" s="292" t="s">
        <v>224</v>
      </c>
      <c r="IO157" s="292" t="s">
        <v>224</v>
      </c>
      <c r="IP157" s="367" t="e">
        <v>#N/A</v>
      </c>
    </row>
    <row r="158" spans="1:250" ht="15">
      <c r="A158" s="26" t="s">
        <v>224</v>
      </c>
      <c r="B158" s="134">
        <v>157</v>
      </c>
      <c r="C158" s="19" t="s">
        <v>224</v>
      </c>
      <c r="D158" s="19" t="s">
        <v>224</v>
      </c>
      <c r="E158" s="131"/>
      <c r="F158" s="132" t="s">
        <v>224</v>
      </c>
      <c r="G158" s="132" t="s">
        <v>224</v>
      </c>
      <c r="H158" s="381"/>
      <c r="I158" s="381"/>
      <c r="J158" s="381"/>
      <c r="K158" s="381"/>
      <c r="L158" s="381"/>
      <c r="M158" s="381"/>
      <c r="N158" s="381"/>
      <c r="O158" s="381"/>
      <c r="P158" s="133" t="s">
        <v>224</v>
      </c>
      <c r="Q158" s="27" t="s">
        <v>224</v>
      </c>
      <c r="R158" s="133" t="s">
        <v>224</v>
      </c>
      <c r="S158" s="133" t="s">
        <v>224</v>
      </c>
      <c r="T158" s="133" t="s">
        <v>224</v>
      </c>
      <c r="U158" s="382" t="s">
        <v>224</v>
      </c>
      <c r="W158" s="291"/>
      <c r="II158" s="293"/>
      <c r="IN158" s="292" t="s">
        <v>224</v>
      </c>
      <c r="IO158" s="292" t="s">
        <v>224</v>
      </c>
      <c r="IP158" s="367" t="e">
        <v>#N/A</v>
      </c>
    </row>
    <row r="159" spans="1:250" ht="15">
      <c r="A159" s="26" t="s">
        <v>224</v>
      </c>
      <c r="B159" s="134">
        <v>158</v>
      </c>
      <c r="C159" s="19" t="s">
        <v>224</v>
      </c>
      <c r="D159" s="19" t="s">
        <v>224</v>
      </c>
      <c r="E159" s="131"/>
      <c r="F159" s="132" t="s">
        <v>224</v>
      </c>
      <c r="G159" s="132" t="s">
        <v>224</v>
      </c>
      <c r="H159" s="381"/>
      <c r="I159" s="381"/>
      <c r="J159" s="381"/>
      <c r="K159" s="381"/>
      <c r="L159" s="381"/>
      <c r="M159" s="381"/>
      <c r="N159" s="381"/>
      <c r="O159" s="381"/>
      <c r="P159" s="133" t="s">
        <v>224</v>
      </c>
      <c r="Q159" s="27" t="s">
        <v>224</v>
      </c>
      <c r="R159" s="133" t="s">
        <v>224</v>
      </c>
      <c r="S159" s="133" t="s">
        <v>224</v>
      </c>
      <c r="T159" s="133" t="s">
        <v>224</v>
      </c>
      <c r="U159" s="382" t="s">
        <v>224</v>
      </c>
      <c r="W159" s="291"/>
      <c r="II159" s="293"/>
      <c r="IN159" s="292" t="s">
        <v>224</v>
      </c>
      <c r="IO159" s="292" t="s">
        <v>224</v>
      </c>
      <c r="IP159" s="367" t="e">
        <v>#N/A</v>
      </c>
    </row>
    <row r="160" spans="1:250" ht="15">
      <c r="A160" s="26" t="s">
        <v>224</v>
      </c>
      <c r="B160" s="134">
        <v>159</v>
      </c>
      <c r="C160" s="19" t="s">
        <v>224</v>
      </c>
      <c r="D160" s="19" t="s">
        <v>224</v>
      </c>
      <c r="E160" s="131"/>
      <c r="F160" s="132" t="s">
        <v>224</v>
      </c>
      <c r="G160" s="132" t="s">
        <v>224</v>
      </c>
      <c r="H160" s="381"/>
      <c r="I160" s="381"/>
      <c r="J160" s="381"/>
      <c r="K160" s="381"/>
      <c r="L160" s="381"/>
      <c r="M160" s="381"/>
      <c r="N160" s="381"/>
      <c r="O160" s="381"/>
      <c r="P160" s="133" t="s">
        <v>224</v>
      </c>
      <c r="Q160" s="27" t="s">
        <v>224</v>
      </c>
      <c r="R160" s="133" t="s">
        <v>224</v>
      </c>
      <c r="S160" s="133" t="s">
        <v>224</v>
      </c>
      <c r="T160" s="133" t="s">
        <v>224</v>
      </c>
      <c r="U160" s="382" t="s">
        <v>224</v>
      </c>
      <c r="W160" s="291"/>
      <c r="II160" s="293"/>
      <c r="IN160" s="292" t="s">
        <v>224</v>
      </c>
      <c r="IO160" s="292" t="s">
        <v>224</v>
      </c>
      <c r="IP160" s="367" t="e">
        <v>#N/A</v>
      </c>
    </row>
    <row r="161" spans="1:250" ht="15">
      <c r="A161" s="26" t="s">
        <v>224</v>
      </c>
      <c r="B161" s="134">
        <v>160</v>
      </c>
      <c r="C161" s="19" t="s">
        <v>224</v>
      </c>
      <c r="D161" s="19" t="s">
        <v>224</v>
      </c>
      <c r="E161" s="131"/>
      <c r="F161" s="132" t="s">
        <v>224</v>
      </c>
      <c r="G161" s="132" t="s">
        <v>224</v>
      </c>
      <c r="H161" s="381"/>
      <c r="I161" s="381"/>
      <c r="J161" s="381"/>
      <c r="K161" s="381"/>
      <c r="L161" s="381"/>
      <c r="M161" s="381"/>
      <c r="N161" s="381"/>
      <c r="O161" s="381"/>
      <c r="P161" s="133" t="s">
        <v>224</v>
      </c>
      <c r="Q161" s="27" t="s">
        <v>224</v>
      </c>
      <c r="R161" s="133" t="s">
        <v>224</v>
      </c>
      <c r="S161" s="133" t="s">
        <v>224</v>
      </c>
      <c r="T161" s="133" t="s">
        <v>224</v>
      </c>
      <c r="U161" s="382" t="s">
        <v>224</v>
      </c>
      <c r="W161" s="291"/>
      <c r="II161" s="293"/>
      <c r="IN161" s="292" t="s">
        <v>224</v>
      </c>
      <c r="IO161" s="292" t="s">
        <v>224</v>
      </c>
      <c r="IP161" s="367" t="e">
        <v>#N/A</v>
      </c>
    </row>
  </sheetData>
  <sheetProtection/>
  <mergeCells count="1">
    <mergeCell ref="X1:AB1"/>
  </mergeCells>
  <conditionalFormatting sqref="W2:W161 H2:O161">
    <cfRule type="cellIs" priority="42" dxfId="85" operator="between">
      <formula>20</formula>
      <formula>24</formula>
    </cfRule>
  </conditionalFormatting>
  <conditionalFormatting sqref="W2:W161 H2:O161">
    <cfRule type="cellIs" priority="39" dxfId="86" operator="equal">
      <formula>18</formula>
    </cfRule>
    <cfRule type="cellIs" priority="40" dxfId="87" operator="equal">
      <formula>19</formula>
    </cfRule>
    <cfRule type="cellIs" priority="41" dxfId="88" operator="between">
      <formula>25</formula>
      <formula>29</formula>
    </cfRule>
  </conditionalFormatting>
  <conditionalFormatting sqref="Q2:Q161">
    <cfRule type="cellIs" priority="35" dxfId="88" operator="between">
      <formula>24.5</formula>
      <formula>29.49</formula>
    </cfRule>
    <cfRule type="cellIs" priority="36" dxfId="85" operator="between">
      <formula>19.5</formula>
      <formula>24.49</formula>
    </cfRule>
    <cfRule type="cellIs" priority="37" dxfId="87" operator="between">
      <formula>18.5</formula>
      <formula>19.49</formula>
    </cfRule>
    <cfRule type="cellIs" priority="38" dxfId="86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CG137"/>
  <sheetViews>
    <sheetView zoomScalePageLayoutView="0" workbookViewId="0" topLeftCell="A1">
      <selection activeCell="B3" sqref="B3"/>
    </sheetView>
  </sheetViews>
  <sheetFormatPr defaultColWidth="9.140625" defaultRowHeight="15" customHeight="1"/>
  <cols>
    <col min="1" max="1" width="0.85546875" style="35" customWidth="1"/>
    <col min="2" max="2" width="2.421875" style="72" customWidth="1"/>
    <col min="3" max="3" width="15.7109375" style="310" customWidth="1"/>
    <col min="4" max="4" width="4.7109375" style="310" customWidth="1"/>
    <col min="5" max="8" width="3.7109375" style="72" customWidth="1"/>
    <col min="9" max="9" width="3.00390625" style="72" hidden="1" customWidth="1"/>
    <col min="10" max="10" width="2.421875" style="72" hidden="1" customWidth="1"/>
    <col min="11" max="11" width="2.28125" style="72" hidden="1" customWidth="1"/>
    <col min="12" max="12" width="2.00390625" style="72" hidden="1" customWidth="1"/>
    <col min="13" max="13" width="2.57421875" style="35" hidden="1" customWidth="1"/>
    <col min="14" max="14" width="1.8515625" style="72" hidden="1" customWidth="1"/>
    <col min="15" max="15" width="1.28515625" style="72" hidden="1" customWidth="1"/>
    <col min="16" max="16" width="1.421875" style="72" hidden="1" customWidth="1"/>
    <col min="17" max="17" width="2.7109375" style="72" hidden="1" customWidth="1"/>
    <col min="18" max="18" width="0.85546875" style="35" customWidth="1"/>
    <col min="19" max="19" width="2.421875" style="334" customWidth="1"/>
    <col min="20" max="20" width="15.7109375" style="334" customWidth="1"/>
    <col min="21" max="21" width="4.7109375" style="334" customWidth="1"/>
    <col min="22" max="25" width="3.7109375" style="334" customWidth="1"/>
    <col min="26" max="26" width="3.28125" style="334" hidden="1" customWidth="1"/>
    <col min="27" max="27" width="2.8515625" style="334" hidden="1" customWidth="1"/>
    <col min="28" max="28" width="2.57421875" style="334" hidden="1" customWidth="1"/>
    <col min="29" max="29" width="2.8515625" style="334" hidden="1" customWidth="1"/>
    <col min="30" max="30" width="0.85546875" style="35" customWidth="1"/>
    <col min="31" max="34" width="6.00390625" style="72" hidden="1" customWidth="1"/>
    <col min="35" max="35" width="2.7109375" style="35" hidden="1" customWidth="1"/>
    <col min="36" max="36" width="2.421875" style="35" customWidth="1"/>
    <col min="37" max="37" width="15.7109375" style="35" customWidth="1"/>
    <col min="38" max="38" width="4.7109375" style="333" customWidth="1"/>
    <col min="39" max="42" width="3.7109375" style="35" customWidth="1"/>
    <col min="43" max="43" width="2.140625" style="35" hidden="1" customWidth="1"/>
    <col min="44" max="44" width="2.57421875" style="35" hidden="1" customWidth="1"/>
    <col min="45" max="45" width="2.00390625" style="35" hidden="1" customWidth="1"/>
    <col min="46" max="46" width="2.7109375" style="35" hidden="1" customWidth="1"/>
    <col min="47" max="48" width="2.140625" style="35" hidden="1" customWidth="1"/>
    <col min="49" max="49" width="2.00390625" style="35" hidden="1" customWidth="1"/>
    <col min="50" max="51" width="1.7109375" style="35" hidden="1" customWidth="1"/>
    <col min="52" max="52" width="0.85546875" style="35" customWidth="1"/>
    <col min="53" max="53" width="2.421875" style="35" customWidth="1"/>
    <col min="54" max="54" width="15.7109375" style="35" customWidth="1"/>
    <col min="55" max="55" width="4.7109375" style="333" customWidth="1"/>
    <col min="56" max="59" width="3.7109375" style="35" customWidth="1"/>
    <col min="60" max="60" width="2.00390625" style="35" hidden="1" customWidth="1"/>
    <col min="61" max="61" width="2.28125" style="35" hidden="1" customWidth="1"/>
    <col min="62" max="62" width="2.00390625" style="35" hidden="1" customWidth="1"/>
    <col min="63" max="63" width="2.28125" style="35" hidden="1" customWidth="1"/>
    <col min="64" max="64" width="1.8515625" style="35" hidden="1" customWidth="1"/>
    <col min="65" max="65" width="1.7109375" style="35" hidden="1" customWidth="1"/>
    <col min="66" max="66" width="1.8515625" style="35" hidden="1" customWidth="1"/>
    <col min="67" max="67" width="1.7109375" style="35" hidden="1" customWidth="1"/>
    <col min="68" max="68" width="1.28515625" style="35" hidden="1" customWidth="1"/>
    <col min="69" max="69" width="0.85546875" style="35" customWidth="1"/>
    <col min="70" max="70" width="2.421875" style="35" customWidth="1"/>
    <col min="71" max="71" width="15.7109375" style="35" customWidth="1"/>
    <col min="72" max="72" width="4.7109375" style="333" customWidth="1"/>
    <col min="73" max="76" width="3.7109375" style="35" customWidth="1"/>
    <col min="77" max="77" width="3.00390625" style="35" hidden="1" customWidth="1"/>
    <col min="78" max="78" width="3.140625" style="35" hidden="1" customWidth="1"/>
    <col min="79" max="79" width="3.421875" style="35" hidden="1" customWidth="1"/>
    <col min="80" max="80" width="3.28125" style="35" hidden="1" customWidth="1"/>
    <col min="81" max="81" width="2.7109375" style="35" hidden="1" customWidth="1"/>
    <col min="82" max="82" width="4.140625" style="35" hidden="1" customWidth="1"/>
    <col min="83" max="83" width="4.57421875" style="35" hidden="1" customWidth="1"/>
    <col min="84" max="84" width="2.8515625" style="35" hidden="1" customWidth="1"/>
    <col min="85" max="85" width="3.421875" style="35" hidden="1" customWidth="1"/>
    <col min="86" max="16384" width="9.140625" style="35" customWidth="1"/>
  </cols>
  <sheetData>
    <row r="1" spans="1:80" ht="19.5" thickBot="1">
      <c r="A1" s="34"/>
      <c r="B1" s="405" t="s">
        <v>268</v>
      </c>
      <c r="C1" s="405"/>
      <c r="D1" s="406" t="e">
        <f>IF(#REF!=4,"",VLOOKUP(#REF!,#REF!,5,FALSE))</f>
        <v>#REF!</v>
      </c>
      <c r="E1" s="406"/>
      <c r="F1" s="406"/>
      <c r="G1" s="406"/>
      <c r="H1" s="339"/>
      <c r="I1" s="34"/>
      <c r="J1" s="34"/>
      <c r="K1" s="34"/>
      <c r="L1" s="34"/>
      <c r="M1" s="34"/>
      <c r="N1" s="306"/>
      <c r="O1" s="34"/>
      <c r="P1" s="306"/>
      <c r="Q1" s="327"/>
      <c r="R1" s="337"/>
      <c r="S1" s="34"/>
      <c r="T1" s="34"/>
      <c r="U1" s="34"/>
      <c r="V1" s="34"/>
      <c r="W1" s="34"/>
      <c r="X1" s="34"/>
      <c r="Y1" s="339"/>
      <c r="Z1" s="34"/>
      <c r="AA1" s="34"/>
      <c r="AB1" s="34"/>
      <c r="AC1" s="34"/>
      <c r="AD1" s="34"/>
      <c r="AE1" s="306"/>
      <c r="AF1" s="34"/>
      <c r="AG1" s="306"/>
      <c r="AH1" s="32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</row>
    <row r="2" spans="2:85" s="333" customFormat="1" ht="37.5" customHeight="1" thickBot="1">
      <c r="B2" s="36"/>
      <c r="C2" s="36"/>
      <c r="D2" s="364">
        <v>0</v>
      </c>
      <c r="E2" s="403" t="s">
        <v>263</v>
      </c>
      <c r="F2" s="404"/>
      <c r="G2" s="404"/>
      <c r="H2" s="404"/>
      <c r="I2" s="36"/>
      <c r="J2" s="36"/>
      <c r="K2" s="36"/>
      <c r="L2" s="36"/>
      <c r="M2" s="36"/>
      <c r="N2" s="326"/>
      <c r="O2" s="326"/>
      <c r="P2" s="36"/>
      <c r="Q2" s="326"/>
      <c r="S2" s="326"/>
      <c r="T2" s="334"/>
      <c r="U2" s="364">
        <v>0</v>
      </c>
      <c r="V2" s="403" t="s">
        <v>263</v>
      </c>
      <c r="W2" s="404"/>
      <c r="X2" s="404"/>
      <c r="Y2" s="404"/>
      <c r="Z2" s="334"/>
      <c r="AA2" s="334"/>
      <c r="AB2" s="334"/>
      <c r="AC2" s="334"/>
      <c r="AE2" s="326"/>
      <c r="AF2" s="326"/>
      <c r="AG2" s="36"/>
      <c r="AH2" s="326"/>
      <c r="AJ2" s="326"/>
      <c r="AK2" s="334"/>
      <c r="AL2" s="364">
        <v>0</v>
      </c>
      <c r="AM2" s="403" t="s">
        <v>263</v>
      </c>
      <c r="AN2" s="404"/>
      <c r="AO2" s="404"/>
      <c r="AP2" s="404"/>
      <c r="AQ2" s="334"/>
      <c r="AR2" s="334"/>
      <c r="AS2" s="334"/>
      <c r="AT2" s="334"/>
      <c r="AV2" s="326"/>
      <c r="AW2" s="326"/>
      <c r="AX2" s="36"/>
      <c r="AY2" s="326"/>
      <c r="BA2" s="326"/>
      <c r="BB2" s="334"/>
      <c r="BC2" s="364">
        <v>0</v>
      </c>
      <c r="BD2" s="403" t="s">
        <v>263</v>
      </c>
      <c r="BE2" s="404"/>
      <c r="BF2" s="404"/>
      <c r="BG2" s="404"/>
      <c r="BH2" s="334"/>
      <c r="BI2" s="334"/>
      <c r="BJ2" s="334"/>
      <c r="BK2" s="334"/>
      <c r="BM2" s="326"/>
      <c r="BN2" s="326"/>
      <c r="BO2" s="36"/>
      <c r="BP2" s="326"/>
      <c r="BR2" s="326"/>
      <c r="BS2" s="334"/>
      <c r="BT2" s="364">
        <v>0</v>
      </c>
      <c r="BU2" s="403" t="s">
        <v>263</v>
      </c>
      <c r="BV2" s="404"/>
      <c r="BW2" s="404"/>
      <c r="BX2" s="404"/>
      <c r="BY2" s="334"/>
      <c r="BZ2" s="334"/>
      <c r="CA2" s="334"/>
      <c r="CB2" s="334"/>
      <c r="CD2" s="326"/>
      <c r="CE2" s="326"/>
      <c r="CF2" s="36"/>
      <c r="CG2" s="326"/>
    </row>
    <row r="3" spans="1:85" s="37" customFormat="1" ht="15" customHeight="1" thickBot="1">
      <c r="A3" s="37" t="s">
        <v>252</v>
      </c>
      <c r="C3" s="38"/>
      <c r="D3" s="38"/>
      <c r="G3" s="39"/>
      <c r="H3" s="342"/>
      <c r="I3" s="39"/>
      <c r="K3" s="39"/>
      <c r="L3" s="39"/>
      <c r="N3" s="328">
        <f>IF(K13=0,10000,K13)</f>
        <v>10000</v>
      </c>
      <c r="O3" s="72">
        <v>1</v>
      </c>
      <c r="P3" s="72">
        <v>1</v>
      </c>
      <c r="Q3" s="72"/>
      <c r="R3" s="37" t="s">
        <v>252</v>
      </c>
      <c r="S3" s="335"/>
      <c r="T3" s="335"/>
      <c r="U3" s="335"/>
      <c r="V3" s="335"/>
      <c r="W3" s="335"/>
      <c r="X3" s="335"/>
      <c r="Y3" s="336"/>
      <c r="Z3" s="335"/>
      <c r="AA3" s="335"/>
      <c r="AB3" s="335"/>
      <c r="AC3" s="335"/>
      <c r="AD3" s="37" t="s">
        <v>252</v>
      </c>
      <c r="AE3" s="328">
        <f>IF(AB10=0,10000,AB10)</f>
        <v>10000</v>
      </c>
      <c r="AF3" s="72">
        <v>1</v>
      </c>
      <c r="AG3" s="72">
        <v>1</v>
      </c>
      <c r="AH3" s="72"/>
      <c r="AI3" s="37" t="s">
        <v>252</v>
      </c>
      <c r="AJ3" s="335"/>
      <c r="AK3" s="335"/>
      <c r="AL3" s="335"/>
      <c r="AM3" s="335"/>
      <c r="AN3" s="335"/>
      <c r="AO3" s="335"/>
      <c r="AP3" s="336"/>
      <c r="AQ3" s="335"/>
      <c r="AR3" s="335"/>
      <c r="AS3" s="335"/>
      <c r="AT3" s="335"/>
      <c r="AV3" s="328">
        <f>IF(AS10=0,10000,AS10)</f>
        <v>10000</v>
      </c>
      <c r="AW3" s="72">
        <v>1</v>
      </c>
      <c r="AX3" s="72">
        <v>1</v>
      </c>
      <c r="AY3" s="72"/>
      <c r="AZ3" s="37" t="s">
        <v>252</v>
      </c>
      <c r="BA3" s="335"/>
      <c r="BB3" s="335"/>
      <c r="BC3" s="335"/>
      <c r="BD3" s="335"/>
      <c r="BE3" s="335"/>
      <c r="BF3" s="335"/>
      <c r="BG3" s="336"/>
      <c r="BH3" s="335"/>
      <c r="BI3" s="335"/>
      <c r="BJ3" s="335"/>
      <c r="BK3" s="335"/>
      <c r="BM3" s="328">
        <f>IF(BJ10=0,10000,BJ10)</f>
        <v>10000</v>
      </c>
      <c r="BN3" s="72">
        <v>1</v>
      </c>
      <c r="BO3" s="72">
        <v>1</v>
      </c>
      <c r="BP3" s="72"/>
      <c r="BQ3" s="37" t="s">
        <v>252</v>
      </c>
      <c r="BR3" s="335"/>
      <c r="BS3" s="335"/>
      <c r="BT3" s="335"/>
      <c r="BU3" s="335"/>
      <c r="BV3" s="335"/>
      <c r="BW3" s="335"/>
      <c r="BX3" s="336"/>
      <c r="BY3" s="335"/>
      <c r="BZ3" s="335"/>
      <c r="CA3" s="335"/>
      <c r="CB3" s="335"/>
      <c r="CD3" s="328">
        <f>IF(CA10=0,10000,CA10)</f>
        <v>10000</v>
      </c>
      <c r="CE3" s="72">
        <v>1</v>
      </c>
      <c r="CF3" s="72">
        <v>1</v>
      </c>
      <c r="CG3" s="72"/>
    </row>
    <row r="4" spans="2:85" s="43" customFormat="1" ht="15" customHeight="1" thickBot="1">
      <c r="B4" s="41"/>
      <c r="C4" s="304">
        <f>IF(D5=0,"",VLOOKUP($D5,#REF!,7,FALSE))</f>
      </c>
      <c r="D4" s="40" t="s">
        <v>8</v>
      </c>
      <c r="E4" s="42">
        <v>1</v>
      </c>
      <c r="F4" s="42">
        <v>2</v>
      </c>
      <c r="G4" s="42">
        <v>3</v>
      </c>
      <c r="H4" s="340">
        <v>4</v>
      </c>
      <c r="I4" s="42">
        <v>5</v>
      </c>
      <c r="J4" s="42">
        <v>6</v>
      </c>
      <c r="K4" s="42">
        <v>7</v>
      </c>
      <c r="L4" s="42">
        <v>8</v>
      </c>
      <c r="N4" s="328">
        <f>IF(K13=0,10000,K13)</f>
        <v>10000</v>
      </c>
      <c r="O4" s="72">
        <v>1</v>
      </c>
      <c r="P4" s="72">
        <v>2</v>
      </c>
      <c r="Q4" s="72"/>
      <c r="S4" s="41"/>
      <c r="T4" s="304">
        <f>IF(U5=0,"",VLOOKUP($U5,#REF!,7,FALSE))</f>
      </c>
      <c r="U4" s="40" t="s">
        <v>8</v>
      </c>
      <c r="V4" s="42">
        <v>1</v>
      </c>
      <c r="W4" s="42">
        <v>2</v>
      </c>
      <c r="X4" s="42">
        <v>3</v>
      </c>
      <c r="Y4" s="340">
        <v>4</v>
      </c>
      <c r="Z4" s="42">
        <v>5</v>
      </c>
      <c r="AA4" s="42">
        <v>6</v>
      </c>
      <c r="AB4" s="42">
        <v>7</v>
      </c>
      <c r="AC4" s="42">
        <v>8</v>
      </c>
      <c r="AE4" s="328">
        <f>IF(AB10=0,10000,AB10)</f>
        <v>10000</v>
      </c>
      <c r="AF4" s="72">
        <v>1</v>
      </c>
      <c r="AG4" s="72">
        <v>2</v>
      </c>
      <c r="AH4" s="72"/>
      <c r="AJ4" s="41"/>
      <c r="AK4" s="304">
        <f>IF(AL5=0,"",VLOOKUP($AL5,#REF!,7,FALSE))</f>
      </c>
      <c r="AL4" s="40" t="s">
        <v>8</v>
      </c>
      <c r="AM4" s="42">
        <v>1</v>
      </c>
      <c r="AN4" s="42">
        <v>2</v>
      </c>
      <c r="AO4" s="42">
        <v>3</v>
      </c>
      <c r="AP4" s="340">
        <v>4</v>
      </c>
      <c r="AQ4" s="42">
        <v>5</v>
      </c>
      <c r="AR4" s="42">
        <v>6</v>
      </c>
      <c r="AS4" s="42">
        <v>7</v>
      </c>
      <c r="AT4" s="42">
        <v>8</v>
      </c>
      <c r="AV4" s="328">
        <f>IF(AS10=0,10000,AS10)</f>
        <v>10000</v>
      </c>
      <c r="AW4" s="72">
        <v>1</v>
      </c>
      <c r="AX4" s="72">
        <v>2</v>
      </c>
      <c r="AY4" s="72"/>
      <c r="BA4" s="41"/>
      <c r="BB4" s="304">
        <f>IF(BC5=0,"",VLOOKUP($BC5,#REF!,7,FALSE))</f>
      </c>
      <c r="BC4" s="40" t="s">
        <v>8</v>
      </c>
      <c r="BD4" s="42">
        <v>1</v>
      </c>
      <c r="BE4" s="42">
        <v>2</v>
      </c>
      <c r="BF4" s="42">
        <v>3</v>
      </c>
      <c r="BG4" s="340">
        <v>4</v>
      </c>
      <c r="BH4" s="42">
        <v>5</v>
      </c>
      <c r="BI4" s="42">
        <v>6</v>
      </c>
      <c r="BJ4" s="42">
        <v>7</v>
      </c>
      <c r="BK4" s="42">
        <v>8</v>
      </c>
      <c r="BM4" s="328">
        <f>IF(BJ10=0,10000,BJ10)</f>
        <v>10000</v>
      </c>
      <c r="BN4" s="72">
        <v>1</v>
      </c>
      <c r="BO4" s="72">
        <v>2</v>
      </c>
      <c r="BP4" s="72"/>
      <c r="BR4" s="41"/>
      <c r="BS4" s="304">
        <f>IF(BT5=0,"",VLOOKUP($BT5,#REF!,7,FALSE))</f>
      </c>
      <c r="BT4" s="40" t="s">
        <v>8</v>
      </c>
      <c r="BU4" s="42">
        <v>1</v>
      </c>
      <c r="BV4" s="42">
        <v>2</v>
      </c>
      <c r="BW4" s="42">
        <v>3</v>
      </c>
      <c r="BX4" s="340">
        <v>4</v>
      </c>
      <c r="BY4" s="42">
        <v>5</v>
      </c>
      <c r="BZ4" s="42">
        <v>6</v>
      </c>
      <c r="CA4" s="42">
        <v>7</v>
      </c>
      <c r="CB4" s="42">
        <v>8</v>
      </c>
      <c r="CD4" s="328">
        <f>IF(CA10=0,10000,CA10)</f>
        <v>10000</v>
      </c>
      <c r="CE4" s="72">
        <v>1</v>
      </c>
      <c r="CF4" s="72">
        <v>2</v>
      </c>
      <c r="CG4" s="72"/>
    </row>
    <row r="5" spans="2:85" s="43" customFormat="1" ht="15" customHeight="1">
      <c r="B5" s="45">
        <v>1</v>
      </c>
      <c r="C5" s="46">
        <f>IF(D5=0,"",VLOOKUP($D5,#REF!,2,FALSE))</f>
      </c>
      <c r="D5" s="47"/>
      <c r="E5" s="48">
        <f>IF($D5=0,"",VLOOKUP($D5,'Absolutní-BODY'!$E$2:$O$161,4,FALSE))</f>
      </c>
      <c r="F5" s="48">
        <f>IF($D5=0,"",VLOOKUP($D5,'Absolutní-BODY'!$E$2:$O$161,5,FALSE))</f>
      </c>
      <c r="G5" s="48">
        <f>IF($D5=0,"",VLOOKUP($D5,'Absolutní-BODY'!$E$2:$O$161,6,FALSE))</f>
      </c>
      <c r="H5" s="48">
        <f>IF($D5=0,"",VLOOKUP($D5,'Absolutní-BODY'!$E$2:$O$161,7,FALSE))</f>
      </c>
      <c r="I5" s="49">
        <f>IF($D5=0,"",VLOOKUP($D5,'Absolutní-BODY'!$E$2:$O$161,8,FALSE))</f>
      </c>
      <c r="J5" s="49">
        <f>IF($D5=0,"",VLOOKUP($D5,'Absolutní-BODY'!$E$2:$O$161,9,FALSE))</f>
      </c>
      <c r="K5" s="49">
        <f>IF($D5=0,"",VLOOKUP($D5,'Absolutní-BODY'!$E$2:$O$161,10,FALSE))</f>
      </c>
      <c r="L5" s="50">
        <f>IF($D5=0,"",VLOOKUP($D5,'Absolutní-BODY'!$E$2:$O$161,11,FALSE))</f>
      </c>
      <c r="N5" s="328">
        <f>IF(K13=0,10000,K13)</f>
        <v>10000</v>
      </c>
      <c r="O5" s="72">
        <v>1</v>
      </c>
      <c r="P5" s="72">
        <v>3</v>
      </c>
      <c r="Q5" s="72"/>
      <c r="S5" s="45">
        <v>1</v>
      </c>
      <c r="T5" s="46">
        <f>IF(U5=0,"",VLOOKUP($U5,#REF!,2,FALSE))</f>
      </c>
      <c r="U5" s="47"/>
      <c r="V5" s="48">
        <f>IF($U5=0,"",VLOOKUP($U5,'Absolutní-BODY'!$E$2:$O$161,4,FALSE))</f>
      </c>
      <c r="W5" s="48">
        <f>IF($U5=0,"",VLOOKUP($U5,'Absolutní-BODY'!$E$2:$O$161,5,FALSE))</f>
      </c>
      <c r="X5" s="48">
        <f>IF($U5=0,"",VLOOKUP($U5,'Absolutní-BODY'!$E$2:$O$161,6,FALSE))</f>
      </c>
      <c r="Y5" s="48">
        <f>IF($U5=0,"",VLOOKUP($U5,'Absolutní-BODY'!$E$2:$O$161,7,FALSE))</f>
      </c>
      <c r="Z5" s="49">
        <f>IF($U5=0,"",VLOOKUP($U5,'Absolutní-BODY'!$E$2:$O$161,8,FALSE))</f>
      </c>
      <c r="AA5" s="49">
        <f>IF($U5=0,"",VLOOKUP($U5,'Absolutní-BODY'!$E$2:$O$161,9,FALSE))</f>
      </c>
      <c r="AB5" s="49">
        <f>IF($U5=0,"",VLOOKUP($U5,'Absolutní-BODY'!$E$2:$O$161,10,FALSE))</f>
      </c>
      <c r="AC5" s="50">
        <f>IF($U5=0,"",VLOOKUP($U5,'Absolutní-BODY'!$E$2:$O$161,11,FALSE))</f>
      </c>
      <c r="AE5" s="328">
        <f>IF(AB10=0,10000,AB10)</f>
        <v>10000</v>
      </c>
      <c r="AF5" s="72">
        <v>1</v>
      </c>
      <c r="AG5" s="72">
        <v>3</v>
      </c>
      <c r="AH5" s="72"/>
      <c r="AJ5" s="45">
        <v>1</v>
      </c>
      <c r="AK5" s="46">
        <f>IF(AL5=0,"",VLOOKUP($AL5,#REF!,2,FALSE))</f>
      </c>
      <c r="AL5" s="47"/>
      <c r="AM5" s="48">
        <f>IF($AL5=0,"",VLOOKUP($AL5,'Absolutní-BODY'!$E$2:$O$161,4,FALSE))</f>
      </c>
      <c r="AN5" s="48">
        <f>IF($AL5=0,"",VLOOKUP($AL5,'Absolutní-BODY'!$E$2:$O$161,5,FALSE))</f>
      </c>
      <c r="AO5" s="48">
        <f>IF($AL5=0,"",VLOOKUP($AL5,'Absolutní-BODY'!$E$2:$O$161,6,FALSE))</f>
      </c>
      <c r="AP5" s="48">
        <f>IF($AL5=0,"",VLOOKUP($AL5,'Absolutní-BODY'!$E$2:$O$161,7,FALSE))</f>
      </c>
      <c r="AQ5" s="354">
        <f>IF($AL5=0,"",VLOOKUP($AL5,'Absolutní-BODY'!$E$2:$O$161,8,FALSE))</f>
      </c>
      <c r="AR5" s="49">
        <f>IF($AL5=0,"",VLOOKUP($AL5,'Absolutní-BODY'!$E$2:$O$161,9,FALSE))</f>
      </c>
      <c r="AS5" s="49">
        <f>IF($AL5=0,"",VLOOKUP($AL5,'Absolutní-BODY'!$E$2:$O$161,10,FALSE))</f>
      </c>
      <c r="AT5" s="50">
        <f>IF($AL5=0,"",VLOOKUP($AL5,'Absolutní-BODY'!$E$2:$O$161,11,FALSE))</f>
      </c>
      <c r="AV5" s="328">
        <f>IF(AS10=0,10000,AS10)</f>
        <v>10000</v>
      </c>
      <c r="AW5" s="72">
        <v>1</v>
      </c>
      <c r="AX5" s="72">
        <v>3</v>
      </c>
      <c r="AY5" s="72"/>
      <c r="BA5" s="45">
        <v>1</v>
      </c>
      <c r="BB5" s="46">
        <f>IF(BC5=0,"",VLOOKUP($BC5,#REF!,2,FALSE))</f>
      </c>
      <c r="BC5" s="47"/>
      <c r="BD5" s="48">
        <f>IF($BC5=0,"",VLOOKUP($BC5,'Absolutní-BODY'!$E$2:$O$161,4,FALSE))</f>
      </c>
      <c r="BE5" s="48">
        <f>IF($BC5=0,"",VLOOKUP($BC5,'Absolutní-BODY'!$E$2:$O$161,5,FALSE))</f>
      </c>
      <c r="BF5" s="48">
        <f>IF($BC5=0,"",VLOOKUP($BC5,'Absolutní-BODY'!$E$2:$O$161,6,FALSE))</f>
      </c>
      <c r="BG5" s="48">
        <f>IF($BC5=0,"",VLOOKUP($BC5,'Absolutní-BODY'!$E$2:$O$161,7,FALSE))</f>
      </c>
      <c r="BH5" s="49">
        <f>IF($BC5=0,"",VLOOKUP($BC5,'Absolutní-BODY'!$E$2:$O$161,8,FALSE))</f>
      </c>
      <c r="BI5" s="49">
        <f>IF($BC5=0,"",VLOOKUP($BC5,'Absolutní-BODY'!$E$2:$O$161,9,FALSE))</f>
      </c>
      <c r="BJ5" s="49">
        <f>IF($BC5=0,"",VLOOKUP($BC5,'Absolutní-BODY'!$E$2:$O$161,10,FALSE))</f>
      </c>
      <c r="BK5" s="50">
        <f>IF($BC5=0,"",VLOOKUP($BC5,'Absolutní-BODY'!$E$2:$O$161,11,FALSE))</f>
      </c>
      <c r="BM5" s="328">
        <f>IF(BJ10=0,10000,BJ10)</f>
        <v>10000</v>
      </c>
      <c r="BN5" s="72">
        <v>1</v>
      </c>
      <c r="BO5" s="72">
        <v>3</v>
      </c>
      <c r="BP5" s="72"/>
      <c r="BR5" s="45">
        <v>1</v>
      </c>
      <c r="BS5" s="46">
        <f>IF(BT5=0,"",VLOOKUP($BT5,#REF!,2,FALSE))</f>
      </c>
      <c r="BT5" s="47"/>
      <c r="BU5" s="48">
        <f>IF($BT5=0,"",VLOOKUP($BT5,'Absolutní-BODY'!$E$2:$O$161,4,FALSE))</f>
      </c>
      <c r="BV5" s="48">
        <f>IF($BT5=0,"",VLOOKUP($BT5,'Absolutní-BODY'!$E$2:$O$161,5,FALSE))</f>
      </c>
      <c r="BW5" s="48">
        <f>IF($BT5=0,"",VLOOKUP($BT5,'Absolutní-BODY'!$E$2:$O$161,6,FALSE))</f>
      </c>
      <c r="BX5" s="48">
        <f>IF($BT5=0,"",VLOOKUP($BT5,'Absolutní-BODY'!$E$2:$O$161,7,FALSE))</f>
      </c>
      <c r="BY5" s="49">
        <f>IF($BT5=0,"",VLOOKUP($BT5,'Absolutní-BODY'!$E$2:$O$161,8,FALSE))</f>
      </c>
      <c r="BZ5" s="49">
        <f>IF($BT5=0,"",VLOOKUP($BT5,'Absolutní-BODY'!$E$2:$O$161,9,FALSE))</f>
      </c>
      <c r="CA5" s="49">
        <f>IF($BT5=0,"",VLOOKUP($BT5,'Absolutní-BODY'!$E$2:$O$161,10,FALSE))</f>
      </c>
      <c r="CB5" s="50">
        <f>IF($BT5=0,"",VLOOKUP($BT5,'Absolutní-BODY'!$E$2:$O$161,11,FALSE))</f>
      </c>
      <c r="CD5" s="328">
        <f>IF(CA10=0,10000,CA10)</f>
        <v>10000</v>
      </c>
      <c r="CE5" s="72">
        <v>1</v>
      </c>
      <c r="CF5" s="72">
        <v>3</v>
      </c>
      <c r="CG5" s="72"/>
    </row>
    <row r="6" spans="2:85" s="43" customFormat="1" ht="15" customHeight="1">
      <c r="B6" s="52">
        <v>2</v>
      </c>
      <c r="C6" s="53">
        <f>IF(D6=0,"",VLOOKUP($D6,#REF!,2,FALSE))</f>
      </c>
      <c r="D6" s="54"/>
      <c r="E6" s="55">
        <f>IF($D6=0,"",VLOOKUP($D6,'Absolutní-BODY'!$E$2:$O$161,4,FALSE))</f>
      </c>
      <c r="F6" s="55">
        <f>IF($D6=0,"",VLOOKUP($D6,'Absolutní-BODY'!$E$2:$O$161,5,FALSE))</f>
      </c>
      <c r="G6" s="55">
        <f>IF($D6=0,"",VLOOKUP($D6,'Absolutní-BODY'!$E$2:$O$161,6,FALSE))</f>
      </c>
      <c r="H6" s="55">
        <f>IF($D6=0,"",VLOOKUP($D6,'Absolutní-BODY'!$E$2:$O$161,7,FALSE))</f>
      </c>
      <c r="I6" s="56">
        <f>IF($D6=0,"",VLOOKUP($D6,'Absolutní-BODY'!$E$2:$O$161,8,FALSE))</f>
      </c>
      <c r="J6" s="56">
        <f>IF($D6=0,"",VLOOKUP($D6,'Absolutní-BODY'!$E$2:$O$161,9,FALSE))</f>
      </c>
      <c r="K6" s="56">
        <f>IF($D6=0,"",VLOOKUP($D6,'Absolutní-BODY'!$E$2:$O$161,10,FALSE))</f>
      </c>
      <c r="L6" s="57">
        <f>IF($D6=0,"",VLOOKUP($D6,'Absolutní-BODY'!$E$2:$O$161,11,FALSE))</f>
      </c>
      <c r="N6" s="328">
        <f>IF(K13=0,10000,K13)</f>
        <v>10000</v>
      </c>
      <c r="O6" s="72">
        <v>1</v>
      </c>
      <c r="P6" s="72">
        <v>4</v>
      </c>
      <c r="Q6" s="72"/>
      <c r="S6" s="52">
        <v>2</v>
      </c>
      <c r="T6" s="53">
        <f>IF(U6=0,"",VLOOKUP($U6,#REF!,2,FALSE))</f>
      </c>
      <c r="U6" s="54"/>
      <c r="V6" s="55">
        <f>IF($U6=0,"",VLOOKUP($U6,'Absolutní-BODY'!$E$2:$O$161,4,FALSE))</f>
      </c>
      <c r="W6" s="55">
        <f>IF($U6=0,"",VLOOKUP($U6,'Absolutní-BODY'!$E$2:$O$161,5,FALSE))</f>
      </c>
      <c r="X6" s="55">
        <f>IF($U6=0,"",VLOOKUP($U6,'Absolutní-BODY'!$E$2:$O$161,6,FALSE))</f>
      </c>
      <c r="Y6" s="55">
        <f>IF($U6=0,"",VLOOKUP($U6,'Absolutní-BODY'!$E$2:$O$161,7,FALSE))</f>
      </c>
      <c r="Z6" s="56">
        <f>IF($U6=0,"",VLOOKUP($U6,'Absolutní-BODY'!$E$2:$O$161,8,FALSE))</f>
      </c>
      <c r="AA6" s="56">
        <f>IF($U6=0,"",VLOOKUP($U6,'Absolutní-BODY'!$E$2:$O$161,9,FALSE))</f>
      </c>
      <c r="AB6" s="56">
        <f>IF($U6=0,"",VLOOKUP($U6,'Absolutní-BODY'!$E$2:$O$161,10,FALSE))</f>
      </c>
      <c r="AC6" s="57">
        <f>IF($U6=0,"",VLOOKUP($U6,'Absolutní-BODY'!$E$2:$O$161,11,FALSE))</f>
      </c>
      <c r="AE6" s="328">
        <f>IF(AB10=0,10000,AB10)</f>
        <v>10000</v>
      </c>
      <c r="AF6" s="72">
        <v>1</v>
      </c>
      <c r="AG6" s="72">
        <v>4</v>
      </c>
      <c r="AH6" s="72"/>
      <c r="AJ6" s="52">
        <v>2</v>
      </c>
      <c r="AK6" s="53">
        <f>IF(AL6=0,"",VLOOKUP($AL6,#REF!,2,FALSE))</f>
      </c>
      <c r="AL6" s="54"/>
      <c r="AM6" s="55">
        <f>IF($AL6=0,"",VLOOKUP($AL6,'Absolutní-BODY'!$E$2:$O$161,4,FALSE))</f>
      </c>
      <c r="AN6" s="55">
        <f>IF($AL6=0,"",VLOOKUP($AL6,'Absolutní-BODY'!$E$2:$O$161,5,FALSE))</f>
      </c>
      <c r="AO6" s="55">
        <f>IF($AL6=0,"",VLOOKUP($AL6,'Absolutní-BODY'!$E$2:$O$161,6,FALSE))</f>
      </c>
      <c r="AP6" s="55">
        <f>IF($AL6=0,"",VLOOKUP($AL6,'Absolutní-BODY'!$E$2:$O$161,7,FALSE))</f>
      </c>
      <c r="AQ6" s="355">
        <f>IF($AL6=0,"",VLOOKUP($AL6,'Absolutní-BODY'!$E$2:$O$161,8,FALSE))</f>
      </c>
      <c r="AR6" s="56">
        <f>IF($AL6=0,"",VLOOKUP($AL6,'Absolutní-BODY'!$E$2:$O$161,9,FALSE))</f>
      </c>
      <c r="AS6" s="56">
        <f>IF($AL6=0,"",VLOOKUP($AL6,'Absolutní-BODY'!$E$2:$O$161,10,FALSE))</f>
      </c>
      <c r="AT6" s="57">
        <f>IF($AL6=0,"",VLOOKUP($AL6,'Absolutní-BODY'!$E$2:$O$161,11,FALSE))</f>
      </c>
      <c r="AV6" s="328">
        <f>IF(AS10=0,10000,AS10)</f>
        <v>10000</v>
      </c>
      <c r="AW6" s="72">
        <v>1</v>
      </c>
      <c r="AX6" s="72">
        <v>4</v>
      </c>
      <c r="AY6" s="72"/>
      <c r="BA6" s="52">
        <v>2</v>
      </c>
      <c r="BB6" s="53">
        <f>IF(BC6=0,"",VLOOKUP($BC6,#REF!,2,FALSE))</f>
      </c>
      <c r="BC6" s="54"/>
      <c r="BD6" s="55">
        <f>IF($BC6=0,"",VLOOKUP($BC6,'Absolutní-BODY'!$E$2:$O$161,4,FALSE))</f>
      </c>
      <c r="BE6" s="55">
        <f>IF($BC6=0,"",VLOOKUP($BC6,'Absolutní-BODY'!$E$2:$O$161,5,FALSE))</f>
      </c>
      <c r="BF6" s="55">
        <f>IF($BC6=0,"",VLOOKUP($BC6,'Absolutní-BODY'!$E$2:$O$161,6,FALSE))</f>
      </c>
      <c r="BG6" s="55">
        <f>IF($BC6=0,"",VLOOKUP($BC6,'Absolutní-BODY'!$E$2:$O$161,7,FALSE))</f>
      </c>
      <c r="BH6" s="56">
        <f>IF($BC6=0,"",VLOOKUP($BC6,'Absolutní-BODY'!$E$2:$O$161,8,FALSE))</f>
      </c>
      <c r="BI6" s="56">
        <f>IF($BC6=0,"",VLOOKUP($BC6,'Absolutní-BODY'!$E$2:$O$161,9,FALSE))</f>
      </c>
      <c r="BJ6" s="56">
        <f>IF($BC6=0,"",VLOOKUP($BC6,'Absolutní-BODY'!$E$2:$O$161,10,FALSE))</f>
      </c>
      <c r="BK6" s="57">
        <f>IF($BC6=0,"",VLOOKUP($BC6,'Absolutní-BODY'!$E$2:$O$161,11,FALSE))</f>
      </c>
      <c r="BM6" s="328">
        <f>IF(BJ10=0,10000,BJ10)</f>
        <v>10000</v>
      </c>
      <c r="BN6" s="72">
        <v>1</v>
      </c>
      <c r="BO6" s="72">
        <v>4</v>
      </c>
      <c r="BP6" s="72"/>
      <c r="BR6" s="52">
        <v>2</v>
      </c>
      <c r="BS6" s="53">
        <f>IF(BT6=0,"",VLOOKUP($BT6,#REF!,2,FALSE))</f>
      </c>
      <c r="BT6" s="54"/>
      <c r="BU6" s="55">
        <f>IF($BT6=0,"",VLOOKUP($BT6,'Absolutní-BODY'!$E$2:$O$161,4,FALSE))</f>
      </c>
      <c r="BV6" s="55">
        <f>IF($BT6=0,"",VLOOKUP($BT6,'Absolutní-BODY'!$E$2:$O$161,5,FALSE))</f>
      </c>
      <c r="BW6" s="55">
        <f>IF($BT6=0,"",VLOOKUP($BT6,'Absolutní-BODY'!$E$2:$O$161,6,FALSE))</f>
      </c>
      <c r="BX6" s="55">
        <f>IF($BT6=0,"",VLOOKUP($BT6,'Absolutní-BODY'!$E$2:$O$161,7,FALSE))</f>
      </c>
      <c r="BY6" s="56">
        <f>IF($BT6=0,"",VLOOKUP($BT6,'Absolutní-BODY'!$E$2:$O$161,8,FALSE))</f>
      </c>
      <c r="BZ6" s="56">
        <f>IF($BT6=0,"",VLOOKUP($BT6,'Absolutní-BODY'!$E$2:$O$161,9,FALSE))</f>
      </c>
      <c r="CA6" s="56">
        <f>IF($BT6=0,"",VLOOKUP($BT6,'Absolutní-BODY'!$E$2:$O$161,10,FALSE))</f>
      </c>
      <c r="CB6" s="57">
        <f>IF($BT6=0,"",VLOOKUP($BT6,'Absolutní-BODY'!$E$2:$O$161,11,FALSE))</f>
      </c>
      <c r="CD6" s="328">
        <f>IF(CA10=0,10000,CA10)</f>
        <v>10000</v>
      </c>
      <c r="CE6" s="72">
        <v>1</v>
      </c>
      <c r="CF6" s="72">
        <v>4</v>
      </c>
      <c r="CG6" s="72"/>
    </row>
    <row r="7" spans="2:85" s="43" customFormat="1" ht="15" customHeight="1">
      <c r="B7" s="52">
        <v>3</v>
      </c>
      <c r="C7" s="53">
        <f>IF(D7=0,"",VLOOKUP($D7,#REF!,2,FALSE))</f>
      </c>
      <c r="D7" s="54"/>
      <c r="E7" s="55">
        <f>IF($D7=0,"",VLOOKUP($D7,'Absolutní-BODY'!$E$2:$O$161,4,FALSE))</f>
      </c>
      <c r="F7" s="55">
        <f>IF($D7=0,"",VLOOKUP($D7,'Absolutní-BODY'!$E$2:$O$161,5,FALSE))</f>
      </c>
      <c r="G7" s="55">
        <f>IF($D7=0,"",VLOOKUP($D7,'Absolutní-BODY'!$E$2:$O$161,6,FALSE))</f>
      </c>
      <c r="H7" s="55">
        <f>IF($D7=0,"",VLOOKUP($D7,'Absolutní-BODY'!$E$2:$O$161,7,FALSE))</f>
      </c>
      <c r="I7" s="56">
        <f>IF($D7=0,"",VLOOKUP($D7,'Absolutní-BODY'!$E$2:$O$161,8,FALSE))</f>
      </c>
      <c r="J7" s="56">
        <f>IF($D7=0,"",VLOOKUP($D7,'Absolutní-BODY'!$E$2:$O$161,9,FALSE))</f>
      </c>
      <c r="K7" s="56">
        <f>IF($D7=0,"",VLOOKUP($D7,'Absolutní-BODY'!$E$2:$O$161,10,FALSE))</f>
      </c>
      <c r="L7" s="57">
        <f>IF($D7=0,"",VLOOKUP($D7,'Absolutní-BODY'!$E$2:$O$161,11,FALSE))</f>
      </c>
      <c r="N7" s="328">
        <f>IF(K13=0,10000,K13)</f>
        <v>10000</v>
      </c>
      <c r="O7" s="72">
        <v>1</v>
      </c>
      <c r="P7" s="72">
        <v>5</v>
      </c>
      <c r="Q7" s="72"/>
      <c r="S7" s="52">
        <v>3</v>
      </c>
      <c r="T7" s="53">
        <f>IF(U7=0,"",VLOOKUP($U7,#REF!,2,FALSE))</f>
      </c>
      <c r="U7" s="54"/>
      <c r="V7" s="55">
        <f>IF($U7=0,"",VLOOKUP($U7,'Absolutní-BODY'!$E$2:$O$161,4,FALSE))</f>
      </c>
      <c r="W7" s="55">
        <f>IF($U7=0,"",VLOOKUP($U7,'Absolutní-BODY'!$E$2:$O$161,5,FALSE))</f>
      </c>
      <c r="X7" s="55">
        <f>IF($U7=0,"",VLOOKUP($U7,'Absolutní-BODY'!$E$2:$O$161,6,FALSE))</f>
      </c>
      <c r="Y7" s="55">
        <f>IF($U7=0,"",VLOOKUP($U7,'Absolutní-BODY'!$E$2:$O$161,7,FALSE))</f>
      </c>
      <c r="Z7" s="56">
        <f>IF($U7=0,"",VLOOKUP($U7,'Absolutní-BODY'!$E$2:$O$161,8,FALSE))</f>
      </c>
      <c r="AA7" s="56">
        <f>IF($U7=0,"",VLOOKUP($U7,'Absolutní-BODY'!$E$2:$O$161,9,FALSE))</f>
      </c>
      <c r="AB7" s="56">
        <f>IF($U7=0,"",VLOOKUP($U7,'Absolutní-BODY'!$E$2:$O$161,10,FALSE))</f>
      </c>
      <c r="AC7" s="57">
        <f>IF($U7=0,"",VLOOKUP($U7,'Absolutní-BODY'!$E$2:$O$161,11,FALSE))</f>
      </c>
      <c r="AE7" s="328">
        <f>IF(AB10=0,10000,AB10)</f>
        <v>10000</v>
      </c>
      <c r="AF7" s="72">
        <v>1</v>
      </c>
      <c r="AG7" s="72">
        <v>5</v>
      </c>
      <c r="AH7" s="72"/>
      <c r="AJ7" s="52">
        <v>3</v>
      </c>
      <c r="AK7" s="53">
        <f>IF(AL7=0,"",VLOOKUP($AL7,#REF!,2,FALSE))</f>
      </c>
      <c r="AL7" s="54"/>
      <c r="AM7" s="55">
        <f>IF($AL7=0,"",VLOOKUP($AL7,'Absolutní-BODY'!$E$2:$O$161,4,FALSE))</f>
      </c>
      <c r="AN7" s="55">
        <f>IF($AL7=0,"",VLOOKUP($AL7,'Absolutní-BODY'!$E$2:$O$161,5,FALSE))</f>
      </c>
      <c r="AO7" s="55">
        <f>IF($AL7=0,"",VLOOKUP($AL7,'Absolutní-BODY'!$E$2:$O$161,6,FALSE))</f>
      </c>
      <c r="AP7" s="55">
        <f>IF($AL7=0,"",VLOOKUP($AL7,'Absolutní-BODY'!$E$2:$O$161,7,FALSE))</f>
      </c>
      <c r="AQ7" s="355">
        <f>IF($AL7=0,"",VLOOKUP($AL7,'Absolutní-BODY'!$E$2:$O$161,8,FALSE))</f>
      </c>
      <c r="AR7" s="56">
        <f>IF($AL7=0,"",VLOOKUP($AL7,'Absolutní-BODY'!$E$2:$O$161,9,FALSE))</f>
      </c>
      <c r="AS7" s="56">
        <f>IF($AL7=0,"",VLOOKUP($AL7,'Absolutní-BODY'!$E$2:$O$161,10,FALSE))</f>
      </c>
      <c r="AT7" s="57">
        <f>IF($AL7=0,"",VLOOKUP($AL7,'Absolutní-BODY'!$E$2:$O$161,11,FALSE))</f>
      </c>
      <c r="AV7" s="328">
        <f>IF(AS10=0,10000,AS10)</f>
        <v>10000</v>
      </c>
      <c r="AW7" s="72">
        <v>1</v>
      </c>
      <c r="AX7" s="72">
        <v>5</v>
      </c>
      <c r="AY7" s="72"/>
      <c r="BA7" s="52">
        <v>3</v>
      </c>
      <c r="BB7" s="53">
        <f>IF(BC7=0,"",VLOOKUP($BC7,#REF!,2,FALSE))</f>
      </c>
      <c r="BC7" s="54"/>
      <c r="BD7" s="55">
        <f>IF($BC7=0,"",VLOOKUP($BC7,'Absolutní-BODY'!$E$2:$O$161,4,FALSE))</f>
      </c>
      <c r="BE7" s="55">
        <f>IF($BC7=0,"",VLOOKUP($BC7,'Absolutní-BODY'!$E$2:$O$161,5,FALSE))</f>
      </c>
      <c r="BF7" s="55">
        <f>IF($BC7=0,"",VLOOKUP($BC7,'Absolutní-BODY'!$E$2:$O$161,6,FALSE))</f>
      </c>
      <c r="BG7" s="55">
        <f>IF($BC7=0,"",VLOOKUP($BC7,'Absolutní-BODY'!$E$2:$O$161,7,FALSE))</f>
      </c>
      <c r="BH7" s="56">
        <f>IF($BC7=0,"",VLOOKUP($BC7,'Absolutní-BODY'!$E$2:$O$161,8,FALSE))</f>
      </c>
      <c r="BI7" s="56">
        <f>IF($BC7=0,"",VLOOKUP($BC7,'Absolutní-BODY'!$E$2:$O$161,9,FALSE))</f>
      </c>
      <c r="BJ7" s="56">
        <f>IF($BC7=0,"",VLOOKUP($BC7,'Absolutní-BODY'!$E$2:$O$161,10,FALSE))</f>
      </c>
      <c r="BK7" s="57">
        <f>IF($BC7=0,"",VLOOKUP($BC7,'Absolutní-BODY'!$E$2:$O$161,11,FALSE))</f>
      </c>
      <c r="BM7" s="328">
        <f>IF(BJ10=0,10000,BJ10)</f>
        <v>10000</v>
      </c>
      <c r="BN7" s="72">
        <v>1</v>
      </c>
      <c r="BO7" s="72">
        <v>5</v>
      </c>
      <c r="BP7" s="72"/>
      <c r="BR7" s="52">
        <v>3</v>
      </c>
      <c r="BS7" s="53">
        <f>IF(BT7=0,"",VLOOKUP($BT7,#REF!,2,FALSE))</f>
      </c>
      <c r="BT7" s="54"/>
      <c r="BU7" s="55">
        <f>IF($BT7=0,"",VLOOKUP($BT7,'Absolutní-BODY'!$E$2:$O$161,4,FALSE))</f>
      </c>
      <c r="BV7" s="55">
        <f>IF($BT7=0,"",VLOOKUP($BT7,'Absolutní-BODY'!$E$2:$O$161,5,FALSE))</f>
      </c>
      <c r="BW7" s="55">
        <f>IF($BT7=0,"",VLOOKUP($BT7,'Absolutní-BODY'!$E$2:$O$161,6,FALSE))</f>
      </c>
      <c r="BX7" s="55">
        <f>IF($BT7=0,"",VLOOKUP($BT7,'Absolutní-BODY'!$E$2:$O$161,7,FALSE))</f>
      </c>
      <c r="BY7" s="56">
        <f>IF($BT7=0,"",VLOOKUP($BT7,'Absolutní-BODY'!$E$2:$O$161,8,FALSE))</f>
      </c>
      <c r="BZ7" s="56">
        <f>IF($BT7=0,"",VLOOKUP($BT7,'Absolutní-BODY'!$E$2:$O$161,9,FALSE))</f>
      </c>
      <c r="CA7" s="56">
        <f>IF($BT7=0,"",VLOOKUP($BT7,'Absolutní-BODY'!$E$2:$O$161,10,FALSE))</f>
      </c>
      <c r="CB7" s="57">
        <f>IF($BT7=0,"",VLOOKUP($BT7,'Absolutní-BODY'!$E$2:$O$161,11,FALSE))</f>
      </c>
      <c r="CD7" s="328">
        <f>IF(CA10=0,10000,CA10)</f>
        <v>10000</v>
      </c>
      <c r="CE7" s="72">
        <v>1</v>
      </c>
      <c r="CF7" s="72">
        <v>5</v>
      </c>
      <c r="CG7" s="72"/>
    </row>
    <row r="8" spans="2:85" s="43" customFormat="1" ht="15" customHeight="1" thickBot="1">
      <c r="B8" s="52">
        <v>4</v>
      </c>
      <c r="C8" s="53">
        <f>IF(D8=0,"",VLOOKUP($D8,#REF!,2,FALSE))</f>
      </c>
      <c r="D8" s="54"/>
      <c r="E8" s="55">
        <f>IF($D8=0,"",VLOOKUP($D8,'Absolutní-BODY'!$E$2:$O$161,4,FALSE))</f>
      </c>
      <c r="F8" s="55">
        <f>IF($D8=0,"",VLOOKUP($D8,'Absolutní-BODY'!$E$2:$O$161,5,FALSE))</f>
      </c>
      <c r="G8" s="55">
        <f>IF($D8=0,"",VLOOKUP($D8,'Absolutní-BODY'!$E$2:$O$161,6,FALSE))</f>
      </c>
      <c r="H8" s="55">
        <f>IF($D8=0,"",VLOOKUP($D8,'Absolutní-BODY'!$E$2:$O$161,7,FALSE))</f>
      </c>
      <c r="I8" s="56">
        <f>IF($D8=0,"",VLOOKUP($D8,'Absolutní-BODY'!$E$2:$O$161,8,FALSE))</f>
      </c>
      <c r="J8" s="56">
        <f>IF($D8=0,"",VLOOKUP($D8,'Absolutní-BODY'!$E$2:$O$161,9,FALSE))</f>
      </c>
      <c r="K8" s="56">
        <f>IF($D8=0,"",VLOOKUP($D8,'Absolutní-BODY'!$E$2:$O$161,10,FALSE))</f>
      </c>
      <c r="L8" s="57">
        <f>IF($D8=0,"",VLOOKUP($D8,'Absolutní-BODY'!$E$2:$O$161,11,FALSE))</f>
      </c>
      <c r="N8" s="328">
        <f>IF(K13=0,10000,K13)</f>
        <v>10000</v>
      </c>
      <c r="O8" s="72">
        <v>1</v>
      </c>
      <c r="P8" s="72">
        <v>6</v>
      </c>
      <c r="Q8" s="72"/>
      <c r="S8" s="58" t="s">
        <v>0</v>
      </c>
      <c r="T8" s="59">
        <f>IF(U8=0,"",VLOOKUP($U8,#REF!,2,FALSE))</f>
      </c>
      <c r="U8" s="60"/>
      <c r="V8" s="61">
        <f>IF($U8=0,"",VLOOKUP($U8,'Absolutní-BODY'!$E$2:$O$161,4,FALSE))</f>
      </c>
      <c r="W8" s="61">
        <f>IF($U8=0,"",VLOOKUP($U8,'Absolutní-BODY'!$E$2:$O$161,5,FALSE))</f>
      </c>
      <c r="X8" s="61">
        <f>IF($U8=0,"",VLOOKUP($U8,'Absolutní-BODY'!$E$2:$O$161,6,FALSE))</f>
      </c>
      <c r="Y8" s="61">
        <f>IF($U8=0,"",VLOOKUP($U8,'Absolutní-BODY'!$E$2:$O$161,7,FALSE))</f>
      </c>
      <c r="Z8" s="62">
        <f>IF($U8=0,"",VLOOKUP($U8,'Absolutní-BODY'!$E$2:$O$161,8,FALSE))</f>
      </c>
      <c r="AA8" s="62">
        <f>IF($U8=0,"",VLOOKUP($U8,'Absolutní-BODY'!$E$2:$O$161,9,FALSE))</f>
      </c>
      <c r="AB8" s="62">
        <f>IF($U8=0,"",VLOOKUP($U8,'Absolutní-BODY'!$E$2:$O$161,10,FALSE))</f>
      </c>
      <c r="AC8" s="63">
        <f>IF($U8=0,"",VLOOKUP($U8,'Absolutní-BODY'!$E$2:$O$161,11,FALSE))</f>
      </c>
      <c r="AE8" s="328">
        <f>IF(AB10=0,10000,AB10)</f>
        <v>10000</v>
      </c>
      <c r="AF8" s="72">
        <v>1</v>
      </c>
      <c r="AG8" s="72">
        <v>6</v>
      </c>
      <c r="AH8" s="72"/>
      <c r="AJ8" s="58" t="s">
        <v>0</v>
      </c>
      <c r="AK8" s="59">
        <f>IF(AL8=0,"",VLOOKUP($AL8,#REF!,2,FALSE))</f>
      </c>
      <c r="AL8" s="60"/>
      <c r="AM8" s="61">
        <f>IF($AL8=0,"",VLOOKUP($AL8,'Absolutní-BODY'!$E$2:$O$161,4,FALSE))</f>
      </c>
      <c r="AN8" s="61">
        <f>IF($AL8=0,"",VLOOKUP($AL8,'Absolutní-BODY'!$E$2:$O$161,5,FALSE))</f>
      </c>
      <c r="AO8" s="61">
        <f>IF($AL8=0,"",VLOOKUP($AL8,'Absolutní-BODY'!$E$2:$O$161,6,FALSE))</f>
      </c>
      <c r="AP8" s="61">
        <f>IF($AL8=0,"",VLOOKUP($AL8,'Absolutní-BODY'!$E$2:$O$161,7,FALSE))</f>
      </c>
      <c r="AQ8" s="356">
        <f>IF($AL8=0,"",VLOOKUP($AL8,'Absolutní-BODY'!$E$2:$O$161,8,FALSE))</f>
      </c>
      <c r="AR8" s="62">
        <f>IF($AL8=0,"",VLOOKUP($AL8,'Absolutní-BODY'!$E$2:$O$161,9,FALSE))</f>
      </c>
      <c r="AS8" s="62">
        <f>IF($AL8=0,"",VLOOKUP($AL8,'Absolutní-BODY'!$E$2:$O$161,10,FALSE))</f>
      </c>
      <c r="AT8" s="63">
        <f>IF($AL8=0,"",VLOOKUP($AL8,'Absolutní-BODY'!$E$2:$O$161,11,FALSE))</f>
      </c>
      <c r="AV8" s="328">
        <f>IF(AS10=0,10000,AS10)</f>
        <v>10000</v>
      </c>
      <c r="AW8" s="72">
        <v>1</v>
      </c>
      <c r="AX8" s="72">
        <v>6</v>
      </c>
      <c r="AY8" s="72"/>
      <c r="BA8" s="58" t="s">
        <v>0</v>
      </c>
      <c r="BB8" s="59">
        <f>IF(BC8=0,"",VLOOKUP($BC8,#REF!,2,FALSE))</f>
      </c>
      <c r="BC8" s="60"/>
      <c r="BD8" s="61">
        <f>IF($BC8=0,"",VLOOKUP($BC8,'Absolutní-BODY'!$E$2:$O$161,4,FALSE))</f>
      </c>
      <c r="BE8" s="61">
        <f>IF($BC8=0,"",VLOOKUP($BC8,'Absolutní-BODY'!$E$2:$O$161,5,FALSE))</f>
      </c>
      <c r="BF8" s="61">
        <f>IF($BC8=0,"",VLOOKUP($BC8,'Absolutní-BODY'!$E$2:$O$161,6,FALSE))</f>
      </c>
      <c r="BG8" s="61">
        <f>IF($BC8=0,"",VLOOKUP($BC8,'Absolutní-BODY'!$E$2:$O$161,7,FALSE))</f>
      </c>
      <c r="BH8" s="62">
        <f>IF($BC8=0,"",VLOOKUP($BC8,'Absolutní-BODY'!$E$2:$O$161,8,FALSE))</f>
      </c>
      <c r="BI8" s="62">
        <f>IF($BC8=0,"",VLOOKUP($BC8,'Absolutní-BODY'!$E$2:$O$161,9,FALSE))</f>
      </c>
      <c r="BJ8" s="62">
        <f>IF($BC8=0,"",VLOOKUP($BC8,'Absolutní-BODY'!$E$2:$O$161,10,FALSE))</f>
      </c>
      <c r="BK8" s="63">
        <f>IF($BC8=0,"",VLOOKUP($BC8,'Absolutní-BODY'!$E$2:$O$161,11,FALSE))</f>
      </c>
      <c r="BM8" s="328">
        <f>IF(BJ10=0,10000,BJ10)</f>
        <v>10000</v>
      </c>
      <c r="BN8" s="72">
        <v>1</v>
      </c>
      <c r="BO8" s="72">
        <v>6</v>
      </c>
      <c r="BP8" s="72"/>
      <c r="BR8" s="58" t="s">
        <v>0</v>
      </c>
      <c r="BS8" s="59">
        <f>IF(BT8=0,"",VLOOKUP($BT8,#REF!,2,FALSE))</f>
      </c>
      <c r="BT8" s="60"/>
      <c r="BU8" s="61">
        <f>IF($BT8=0,"",VLOOKUP($BT8,'Absolutní-BODY'!$E$2:$O$161,4,FALSE))</f>
      </c>
      <c r="BV8" s="61">
        <f>IF($BT8=0,"",VLOOKUP($BT8,'Absolutní-BODY'!$E$2:$O$161,5,FALSE))</f>
      </c>
      <c r="BW8" s="61">
        <f>IF($BT8=0,"",VLOOKUP($BT8,'Absolutní-BODY'!$E$2:$O$161,6,FALSE))</f>
      </c>
      <c r="BX8" s="61">
        <f>IF($BT8=0,"",VLOOKUP($BT8,'Absolutní-BODY'!$E$2:$O$161,7,FALSE))</f>
      </c>
      <c r="BY8" s="62">
        <f>IF($BT8=0,"",VLOOKUP($BT8,'Absolutní-BODY'!$E$2:$O$161,8,FALSE))</f>
      </c>
      <c r="BZ8" s="62">
        <f>IF($BT8=0,"",VLOOKUP($BT8,'Absolutní-BODY'!$E$2:$O$161,9,FALSE))</f>
      </c>
      <c r="CA8" s="62">
        <f>IF($BT8=0,"",VLOOKUP($BT8,'Absolutní-BODY'!$E$2:$O$161,10,FALSE))</f>
      </c>
      <c r="CB8" s="63">
        <f>IF($BT8=0,"",VLOOKUP($BT8,'Absolutní-BODY'!$E$2:$O$161,11,FALSE))</f>
      </c>
      <c r="CD8" s="328">
        <f>IF(CA10=0,10000,CA10)</f>
        <v>10000</v>
      </c>
      <c r="CE8" s="72">
        <v>1</v>
      </c>
      <c r="CF8" s="72">
        <v>6</v>
      </c>
      <c r="CG8" s="72"/>
    </row>
    <row r="9" spans="2:85" s="43" customFormat="1" ht="15" customHeight="1" thickBot="1">
      <c r="B9" s="52">
        <v>5</v>
      </c>
      <c r="C9" s="53">
        <f>IF(D9=0,"",VLOOKUP($D9,#REF!,2,FALSE))</f>
      </c>
      <c r="D9" s="54"/>
      <c r="E9" s="55">
        <f>IF($D9=0,"",VLOOKUP($D9,'Absolutní-BODY'!$E$2:$O$161,4,FALSE))</f>
      </c>
      <c r="F9" s="55">
        <f>IF($D9=0,"",VLOOKUP($D9,'Absolutní-BODY'!$E$2:$O$161,5,FALSE))</f>
      </c>
      <c r="G9" s="55">
        <f>IF($D9=0,"",VLOOKUP($D9,'Absolutní-BODY'!$E$2:$O$161,6,FALSE))</f>
      </c>
      <c r="H9" s="55">
        <f>IF($D9=0,"",VLOOKUP($D9,'Absolutní-BODY'!$E$2:$O$161,7,FALSE))</f>
      </c>
      <c r="I9" s="56">
        <f>IF($D9=0,"",VLOOKUP($D9,'Absolutní-BODY'!$E$2:$O$161,8,FALSE))</f>
      </c>
      <c r="J9" s="56">
        <f>IF($D9=0,"",VLOOKUP($D9,'Absolutní-BODY'!$E$2:$O$161,9,FALSE))</f>
      </c>
      <c r="K9" s="56">
        <f>IF($D9=0,"",VLOOKUP($D9,'Absolutní-BODY'!$E$2:$O$161,10,FALSE))</f>
      </c>
      <c r="L9" s="57">
        <f>IF($D9=0,"",VLOOKUP($D9,'Absolutní-BODY'!$E$2:$O$161,11,FALSE))</f>
      </c>
      <c r="N9" s="328">
        <f>IF(K13=0,10000,K13)</f>
        <v>10000</v>
      </c>
      <c r="O9" s="72">
        <v>1</v>
      </c>
      <c r="P9" s="72">
        <v>7</v>
      </c>
      <c r="Q9" s="72"/>
      <c r="S9" s="64"/>
      <c r="T9" s="65"/>
      <c r="U9" s="65"/>
      <c r="V9" s="66">
        <f aca="true" t="shared" si="0" ref="V9:AC9">SUM(V5:V8)</f>
        <v>0</v>
      </c>
      <c r="W9" s="67">
        <f t="shared" si="0"/>
        <v>0</v>
      </c>
      <c r="X9" s="67">
        <f t="shared" si="0"/>
        <v>0</v>
      </c>
      <c r="Y9" s="67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9">
        <f t="shared" si="0"/>
        <v>0</v>
      </c>
      <c r="AE9" s="328">
        <f>IF(AB10=0,10000,AB10)</f>
        <v>10000</v>
      </c>
      <c r="AF9" s="72">
        <v>1</v>
      </c>
      <c r="AG9" s="72">
        <v>7</v>
      </c>
      <c r="AH9" s="72"/>
      <c r="AJ9" s="358"/>
      <c r="AK9" s="359"/>
      <c r="AL9" s="359"/>
      <c r="AM9" s="66">
        <f aca="true" t="shared" si="1" ref="AM9:AT9">SUM(AM5:AM8)</f>
        <v>0</v>
      </c>
      <c r="AN9" s="67">
        <f t="shared" si="1"/>
        <v>0</v>
      </c>
      <c r="AO9" s="67">
        <f t="shared" si="1"/>
        <v>0</v>
      </c>
      <c r="AP9" s="67">
        <f t="shared" si="1"/>
        <v>0</v>
      </c>
      <c r="AQ9" s="357">
        <f t="shared" si="1"/>
        <v>0</v>
      </c>
      <c r="AR9" s="68">
        <f t="shared" si="1"/>
        <v>0</v>
      </c>
      <c r="AS9" s="68">
        <f t="shared" si="1"/>
        <v>0</v>
      </c>
      <c r="AT9" s="69">
        <f t="shared" si="1"/>
        <v>0</v>
      </c>
      <c r="AV9" s="328">
        <f>IF(AS10=0,10000,AS10)</f>
        <v>10000</v>
      </c>
      <c r="AW9" s="72">
        <v>1</v>
      </c>
      <c r="AX9" s="72">
        <v>7</v>
      </c>
      <c r="AY9" s="72"/>
      <c r="BA9" s="64"/>
      <c r="BB9" s="65"/>
      <c r="BC9" s="65"/>
      <c r="BD9" s="66">
        <f aca="true" t="shared" si="2" ref="BD9:BK9">SUM(BD5:BD8)</f>
        <v>0</v>
      </c>
      <c r="BE9" s="67">
        <f t="shared" si="2"/>
        <v>0</v>
      </c>
      <c r="BF9" s="67">
        <f t="shared" si="2"/>
        <v>0</v>
      </c>
      <c r="BG9" s="67">
        <f t="shared" si="2"/>
        <v>0</v>
      </c>
      <c r="BH9" s="68">
        <f t="shared" si="2"/>
        <v>0</v>
      </c>
      <c r="BI9" s="68">
        <f t="shared" si="2"/>
        <v>0</v>
      </c>
      <c r="BJ9" s="68">
        <f t="shared" si="2"/>
        <v>0</v>
      </c>
      <c r="BK9" s="69">
        <f t="shared" si="2"/>
        <v>0</v>
      </c>
      <c r="BM9" s="328">
        <f>IF(BJ10=0,10000,BJ10)</f>
        <v>10000</v>
      </c>
      <c r="BN9" s="72">
        <v>1</v>
      </c>
      <c r="BO9" s="72">
        <v>7</v>
      </c>
      <c r="BP9" s="72"/>
      <c r="BR9" s="64"/>
      <c r="BS9" s="65"/>
      <c r="BT9" s="65"/>
      <c r="BU9" s="66">
        <f aca="true" t="shared" si="3" ref="BU9:CB9">SUM(BU5:BU8)</f>
        <v>0</v>
      </c>
      <c r="BV9" s="67">
        <f t="shared" si="3"/>
        <v>0</v>
      </c>
      <c r="BW9" s="67">
        <f t="shared" si="3"/>
        <v>0</v>
      </c>
      <c r="BX9" s="67">
        <f t="shared" si="3"/>
        <v>0</v>
      </c>
      <c r="BY9" s="68">
        <f t="shared" si="3"/>
        <v>0</v>
      </c>
      <c r="BZ9" s="68">
        <f t="shared" si="3"/>
        <v>0</v>
      </c>
      <c r="CA9" s="68">
        <f t="shared" si="3"/>
        <v>0</v>
      </c>
      <c r="CB9" s="69">
        <f t="shared" si="3"/>
        <v>0</v>
      </c>
      <c r="CD9" s="328">
        <f>IF(CA10=0,10000,CA10)</f>
        <v>10000</v>
      </c>
      <c r="CE9" s="72">
        <v>1</v>
      </c>
      <c r="CF9" s="72">
        <v>7</v>
      </c>
      <c r="CG9" s="72"/>
    </row>
    <row r="10" spans="2:85" s="43" customFormat="1" ht="15" customHeight="1" thickBot="1">
      <c r="B10" s="52">
        <v>6</v>
      </c>
      <c r="C10" s="53">
        <f>IF(D10=0,"",VLOOKUP($D10,#REF!,2,FALSE))</f>
      </c>
      <c r="D10" s="54"/>
      <c r="E10" s="55">
        <f>IF($D10=0,"",VLOOKUP($D10,'Absolutní-BODY'!$E$2:$O$161,4,FALSE))</f>
      </c>
      <c r="F10" s="55">
        <f>IF($D10=0,"",VLOOKUP($D10,'Absolutní-BODY'!$E$2:$O$161,5,FALSE))</f>
      </c>
      <c r="G10" s="55">
        <f>IF($D10=0,"",VLOOKUP($D10,'Absolutní-BODY'!$E$2:$O$161,6,FALSE))</f>
      </c>
      <c r="H10" s="55">
        <f>IF($D10=0,"",VLOOKUP($D10,'Absolutní-BODY'!$E$2:$O$161,7,FALSE))</f>
      </c>
      <c r="I10" s="56">
        <f>IF($D10=0,"",VLOOKUP($D10,'Absolutní-BODY'!$E$2:$O$161,8,FALSE))</f>
      </c>
      <c r="J10" s="56">
        <f>IF($D10=0,"",VLOOKUP($D10,'Absolutní-BODY'!$E$2:$O$161,9,FALSE))</f>
      </c>
      <c r="K10" s="56">
        <f>IF($D10=0,"",VLOOKUP($D10,'Absolutní-BODY'!$E$2:$O$161,10,FALSE))</f>
      </c>
      <c r="L10" s="57">
        <f>IF($D10=0,"",VLOOKUP($D10,'Absolutní-BODY'!$E$2:$O$161,11,FALSE))</f>
      </c>
      <c r="N10" s="328">
        <f>IF(K13=0,10000,K13)</f>
        <v>10000</v>
      </c>
      <c r="O10" s="72">
        <v>1</v>
      </c>
      <c r="P10" s="72">
        <v>8</v>
      </c>
      <c r="Q10" s="72"/>
      <c r="S10" s="312">
        <f>T4</f>
      </c>
      <c r="T10" s="309"/>
      <c r="U10" s="346">
        <f>AH10</f>
        <v>0</v>
      </c>
      <c r="V10" s="311" t="s">
        <v>17</v>
      </c>
      <c r="W10" s="70"/>
      <c r="X10" s="70" t="s">
        <v>78</v>
      </c>
      <c r="Y10" s="341">
        <f>SUM(V9:AC9)</f>
        <v>0</v>
      </c>
      <c r="Z10" s="307" t="s">
        <v>1</v>
      </c>
      <c r="AA10" s="136"/>
      <c r="AB10" s="307">
        <f>SUM(V9:AC9)</f>
        <v>0</v>
      </c>
      <c r="AC10" s="308"/>
      <c r="AE10" s="328">
        <f>IF(AB10=0,10000,AB10)</f>
        <v>10000</v>
      </c>
      <c r="AF10" s="72">
        <v>1</v>
      </c>
      <c r="AG10" s="72">
        <v>8</v>
      </c>
      <c r="AH10" s="332">
        <f>U2</f>
        <v>0</v>
      </c>
      <c r="AJ10" s="312">
        <f>AK4</f>
      </c>
      <c r="AK10" s="309"/>
      <c r="AL10" s="346">
        <f>AY10</f>
        <v>0</v>
      </c>
      <c r="AM10" s="311" t="s">
        <v>17</v>
      </c>
      <c r="AN10" s="70"/>
      <c r="AO10" s="70" t="s">
        <v>78</v>
      </c>
      <c r="AP10" s="341">
        <f>SUM(AM9:AT9)</f>
        <v>0</v>
      </c>
      <c r="AQ10" s="307" t="s">
        <v>1</v>
      </c>
      <c r="AR10" s="136"/>
      <c r="AS10" s="307">
        <f>SUM(AM9:AT9)</f>
        <v>0</v>
      </c>
      <c r="AT10" s="308"/>
      <c r="AV10" s="328">
        <f>IF(AS10=0,10000,AS10)</f>
        <v>10000</v>
      </c>
      <c r="AW10" s="72">
        <v>1</v>
      </c>
      <c r="AX10" s="72">
        <v>8</v>
      </c>
      <c r="AY10" s="332">
        <f>AL2</f>
        <v>0</v>
      </c>
      <c r="BA10" s="312">
        <f>BB4</f>
      </c>
      <c r="BB10" s="309"/>
      <c r="BC10" s="346">
        <f>BP10</f>
        <v>0</v>
      </c>
      <c r="BD10" s="311" t="s">
        <v>17</v>
      </c>
      <c r="BE10" s="70"/>
      <c r="BF10" s="70" t="s">
        <v>78</v>
      </c>
      <c r="BG10" s="341">
        <f>SUM(BD9:BK9)</f>
        <v>0</v>
      </c>
      <c r="BH10" s="307" t="s">
        <v>1</v>
      </c>
      <c r="BI10" s="136"/>
      <c r="BJ10" s="307">
        <f>SUM(BD9:BK9)</f>
        <v>0</v>
      </c>
      <c r="BK10" s="308"/>
      <c r="BM10" s="328">
        <f>IF(BJ10=0,10000,BJ10)</f>
        <v>10000</v>
      </c>
      <c r="BN10" s="72">
        <v>1</v>
      </c>
      <c r="BO10" s="72">
        <v>8</v>
      </c>
      <c r="BP10" s="332">
        <f>BC2</f>
        <v>0</v>
      </c>
      <c r="BR10" s="312">
        <f>BS4</f>
      </c>
      <c r="BS10" s="309"/>
      <c r="BT10" s="346">
        <f>CG10</f>
        <v>0</v>
      </c>
      <c r="BU10" s="311" t="s">
        <v>17</v>
      </c>
      <c r="BV10" s="70"/>
      <c r="BW10" s="70" t="s">
        <v>78</v>
      </c>
      <c r="BX10" s="341">
        <f>SUM(BU9:CB9)</f>
        <v>0</v>
      </c>
      <c r="BY10" s="307" t="s">
        <v>1</v>
      </c>
      <c r="BZ10" s="136"/>
      <c r="CA10" s="307">
        <f>SUM(BU9:CB9)</f>
        <v>0</v>
      </c>
      <c r="CB10" s="308"/>
      <c r="CD10" s="328">
        <f>IF(CA10=0,10000,CA10)</f>
        <v>10000</v>
      </c>
      <c r="CE10" s="72">
        <v>1</v>
      </c>
      <c r="CF10" s="72">
        <v>8</v>
      </c>
      <c r="CG10" s="332">
        <f>BT2</f>
        <v>0</v>
      </c>
    </row>
    <row r="11" spans="2:85" s="43" customFormat="1" ht="15" customHeight="1" thickBot="1">
      <c r="B11" s="58" t="s">
        <v>0</v>
      </c>
      <c r="C11" s="59">
        <f>IF(D11=0,"",VLOOKUP($D11,#REF!,2,FALSE))</f>
      </c>
      <c r="D11" s="60"/>
      <c r="E11" s="61">
        <f>IF($D11=0,"",VLOOKUP($D11,'Absolutní-BODY'!$E$2:$O$161,4,FALSE))</f>
      </c>
      <c r="F11" s="61">
        <f>IF($D11=0,"",VLOOKUP($D11,'Absolutní-BODY'!$E$2:$O$161,5,FALSE))</f>
      </c>
      <c r="G11" s="61">
        <f>IF($D11=0,"",VLOOKUP($D11,'Absolutní-BODY'!$E$2:$O$161,6,FALSE))</f>
      </c>
      <c r="H11" s="61">
        <f>IF($D11=0,"",VLOOKUP($D11,'Absolutní-BODY'!$E$2:$O$161,7,FALSE))</f>
      </c>
      <c r="I11" s="62">
        <f>IF($D11=0,"",VLOOKUP($D11,'Absolutní-BODY'!$E$2:$O$161,8,FALSE))</f>
      </c>
      <c r="J11" s="62">
        <f>IF($D11=0,"",VLOOKUP($D11,'Absolutní-BODY'!$E$2:$O$161,9,FALSE))</f>
      </c>
      <c r="K11" s="62">
        <f>IF($D11=0,"",VLOOKUP($D11,'Absolutní-BODY'!$E$2:$O$161,10,FALSE))</f>
      </c>
      <c r="L11" s="63">
        <f>IF($D11=0,"",VLOOKUP($D11,'Absolutní-BODY'!$E$2:$O$161,11,FALSE))</f>
      </c>
      <c r="N11" s="328">
        <f>IF(K13=0,10000,K13)</f>
        <v>10000</v>
      </c>
      <c r="O11" s="72">
        <v>1</v>
      </c>
      <c r="P11" s="72">
        <v>9</v>
      </c>
      <c r="Q11" s="72"/>
      <c r="R11" s="37" t="s">
        <v>261</v>
      </c>
      <c r="S11" s="37"/>
      <c r="T11" s="38"/>
      <c r="U11" s="38"/>
      <c r="V11" s="37"/>
      <c r="W11" s="37"/>
      <c r="X11" s="39"/>
      <c r="Y11" s="342"/>
      <c r="Z11" s="39"/>
      <c r="AA11" s="39"/>
      <c r="AB11" s="39"/>
      <c r="AC11" s="39"/>
      <c r="AD11" s="37" t="s">
        <v>261</v>
      </c>
      <c r="AE11" s="328">
        <f>IF(AB18=0,10000,AB18)</f>
        <v>10000</v>
      </c>
      <c r="AF11" s="72">
        <v>2</v>
      </c>
      <c r="AG11" s="72">
        <v>1</v>
      </c>
      <c r="AH11" s="72"/>
      <c r="AI11" s="37" t="s">
        <v>261</v>
      </c>
      <c r="AJ11" s="37"/>
      <c r="AK11" s="38"/>
      <c r="AL11" s="38"/>
      <c r="AM11" s="37"/>
      <c r="AN11" s="37"/>
      <c r="AO11" s="39"/>
      <c r="AP11" s="342"/>
      <c r="AQ11" s="39"/>
      <c r="AR11" s="39"/>
      <c r="AS11" s="39"/>
      <c r="AT11" s="39"/>
      <c r="AV11" s="328">
        <f>IF(AS18=0,10000,AS18)</f>
        <v>10000</v>
      </c>
      <c r="AW11" s="72">
        <v>2</v>
      </c>
      <c r="AX11" s="72">
        <v>1</v>
      </c>
      <c r="AY11" s="72"/>
      <c r="AZ11" s="37" t="s">
        <v>261</v>
      </c>
      <c r="BA11" s="37"/>
      <c r="BB11" s="38"/>
      <c r="BC11" s="38"/>
      <c r="BD11" s="37"/>
      <c r="BE11" s="37"/>
      <c r="BF11" s="39"/>
      <c r="BG11" s="342"/>
      <c r="BH11" s="39"/>
      <c r="BI11" s="39"/>
      <c r="BJ11" s="39"/>
      <c r="BK11" s="39"/>
      <c r="BM11" s="328">
        <f>IF(BJ18=0,10000,BJ18)</f>
        <v>10000</v>
      </c>
      <c r="BN11" s="72">
        <v>2</v>
      </c>
      <c r="BO11" s="72">
        <v>1</v>
      </c>
      <c r="BP11" s="72"/>
      <c r="BQ11" s="37" t="s">
        <v>261</v>
      </c>
      <c r="BR11" s="37"/>
      <c r="BS11" s="38"/>
      <c r="BT11" s="38"/>
      <c r="BU11" s="37"/>
      <c r="BV11" s="37"/>
      <c r="BW11" s="39"/>
      <c r="BX11" s="342"/>
      <c r="BY11" s="39"/>
      <c r="BZ11" s="39"/>
      <c r="CA11" s="39"/>
      <c r="CB11" s="39"/>
      <c r="CD11" s="328">
        <f>IF(CA18=0,10000,CA18)</f>
        <v>10000</v>
      </c>
      <c r="CE11" s="72">
        <v>2</v>
      </c>
      <c r="CF11" s="72">
        <v>1</v>
      </c>
      <c r="CG11" s="72"/>
    </row>
    <row r="12" spans="2:85" s="43" customFormat="1" ht="15" customHeight="1" thickBot="1">
      <c r="B12" s="64"/>
      <c r="C12" s="65"/>
      <c r="D12" s="65"/>
      <c r="E12" s="348">
        <f aca="true" t="shared" si="4" ref="E12:L12">SUM(E5:E11)</f>
        <v>0</v>
      </c>
      <c r="F12" s="349">
        <f t="shared" si="4"/>
        <v>0</v>
      </c>
      <c r="G12" s="349">
        <f t="shared" si="4"/>
        <v>0</v>
      </c>
      <c r="H12" s="349">
        <f t="shared" si="4"/>
        <v>0</v>
      </c>
      <c r="I12" s="68">
        <f t="shared" si="4"/>
        <v>0</v>
      </c>
      <c r="J12" s="68">
        <f t="shared" si="4"/>
        <v>0</v>
      </c>
      <c r="K12" s="68">
        <f t="shared" si="4"/>
        <v>0</v>
      </c>
      <c r="L12" s="69">
        <f t="shared" si="4"/>
        <v>0</v>
      </c>
      <c r="N12" s="328">
        <f>IF(K13=0,10000,K13)</f>
        <v>10000</v>
      </c>
      <c r="O12" s="72">
        <v>1</v>
      </c>
      <c r="P12" s="72">
        <v>10</v>
      </c>
      <c r="Q12" s="72"/>
      <c r="S12" s="41"/>
      <c r="T12" s="304">
        <f>IF(U13=0,"",VLOOKUP($U13,#REF!,7,FALSE))</f>
      </c>
      <c r="U12" s="40" t="s">
        <v>8</v>
      </c>
      <c r="V12" s="42">
        <v>1</v>
      </c>
      <c r="W12" s="42">
        <v>2</v>
      </c>
      <c r="X12" s="42">
        <v>3</v>
      </c>
      <c r="Y12" s="340">
        <v>4</v>
      </c>
      <c r="Z12" s="42">
        <v>5</v>
      </c>
      <c r="AA12" s="42">
        <v>6</v>
      </c>
      <c r="AB12" s="42">
        <v>7</v>
      </c>
      <c r="AC12" s="42">
        <v>8</v>
      </c>
      <c r="AE12" s="328">
        <f>IF(AB18=0,10000,AB18)</f>
        <v>10000</v>
      </c>
      <c r="AF12" s="72">
        <v>2</v>
      </c>
      <c r="AG12" s="72">
        <v>2</v>
      </c>
      <c r="AH12" s="72"/>
      <c r="AI12" s="35"/>
      <c r="AJ12" s="41"/>
      <c r="AK12" s="304">
        <f>IF(AL13=0,"",VLOOKUP($AL13,#REF!,7,FALSE))</f>
      </c>
      <c r="AL12" s="40" t="s">
        <v>8</v>
      </c>
      <c r="AM12" s="42">
        <v>1</v>
      </c>
      <c r="AN12" s="42">
        <v>2</v>
      </c>
      <c r="AO12" s="42">
        <v>3</v>
      </c>
      <c r="AP12" s="340">
        <v>4</v>
      </c>
      <c r="AQ12" s="42">
        <v>5</v>
      </c>
      <c r="AR12" s="42">
        <v>6</v>
      </c>
      <c r="AS12" s="42">
        <v>7</v>
      </c>
      <c r="AT12" s="42">
        <v>8</v>
      </c>
      <c r="AV12" s="328">
        <f>IF(AS18=0,10000,AS18)</f>
        <v>10000</v>
      </c>
      <c r="AW12" s="72">
        <v>2</v>
      </c>
      <c r="AX12" s="72">
        <v>2</v>
      </c>
      <c r="AY12" s="72"/>
      <c r="AZ12" s="35"/>
      <c r="BA12" s="41"/>
      <c r="BB12" s="304">
        <f>IF(BC13=0,"",VLOOKUP($BC13,#REF!,7,FALSE))</f>
      </c>
      <c r="BC12" s="40" t="s">
        <v>8</v>
      </c>
      <c r="BD12" s="42">
        <v>1</v>
      </c>
      <c r="BE12" s="42">
        <v>2</v>
      </c>
      <c r="BF12" s="42">
        <v>3</v>
      </c>
      <c r="BG12" s="340">
        <v>4</v>
      </c>
      <c r="BH12" s="42">
        <v>5</v>
      </c>
      <c r="BI12" s="42">
        <v>6</v>
      </c>
      <c r="BJ12" s="42">
        <v>7</v>
      </c>
      <c r="BK12" s="42">
        <v>8</v>
      </c>
      <c r="BM12" s="328">
        <f>IF(BJ18=0,10000,BJ18)</f>
        <v>10000</v>
      </c>
      <c r="BN12" s="72">
        <v>2</v>
      </c>
      <c r="BO12" s="72">
        <v>2</v>
      </c>
      <c r="BP12" s="72"/>
      <c r="BQ12" s="35"/>
      <c r="BR12" s="41"/>
      <c r="BS12" s="304">
        <f>IF(BT13=0,"",VLOOKUP($BT13,#REF!,7,FALSE))</f>
      </c>
      <c r="BT12" s="40" t="s">
        <v>8</v>
      </c>
      <c r="BU12" s="42">
        <v>1</v>
      </c>
      <c r="BV12" s="42">
        <v>2</v>
      </c>
      <c r="BW12" s="42">
        <v>3</v>
      </c>
      <c r="BX12" s="340">
        <v>4</v>
      </c>
      <c r="BY12" s="42">
        <v>5</v>
      </c>
      <c r="BZ12" s="42">
        <v>6</v>
      </c>
      <c r="CA12" s="42">
        <v>7</v>
      </c>
      <c r="CB12" s="42">
        <v>8</v>
      </c>
      <c r="CD12" s="328">
        <f>IF(CA18=0,10000,CA18)</f>
        <v>10000</v>
      </c>
      <c r="CE12" s="72">
        <v>2</v>
      </c>
      <c r="CF12" s="72">
        <v>2</v>
      </c>
      <c r="CG12" s="72"/>
    </row>
    <row r="13" spans="2:84" s="71" customFormat="1" ht="15" customHeight="1" thickBot="1">
      <c r="B13" s="305">
        <f>C4</f>
      </c>
      <c r="C13" s="309"/>
      <c r="D13" s="346">
        <f>Q13</f>
        <v>0</v>
      </c>
      <c r="E13" s="311" t="s">
        <v>17</v>
      </c>
      <c r="F13" s="70"/>
      <c r="G13" s="70" t="s">
        <v>78</v>
      </c>
      <c r="H13" s="341">
        <f>SUM(E12:L12)</f>
        <v>0</v>
      </c>
      <c r="I13" s="325" t="s">
        <v>1</v>
      </c>
      <c r="J13" s="136"/>
      <c r="K13" s="329">
        <f>SUM(E12:L12)</f>
        <v>0</v>
      </c>
      <c r="L13" s="330"/>
      <c r="N13" s="328">
        <f>IF(K13=0,10000,K13)</f>
        <v>10000</v>
      </c>
      <c r="O13" s="328">
        <v>1</v>
      </c>
      <c r="P13" s="328">
        <v>11</v>
      </c>
      <c r="Q13" s="332">
        <f>D2</f>
        <v>0</v>
      </c>
      <c r="S13" s="45">
        <v>1</v>
      </c>
      <c r="T13" s="46">
        <f>IF(U13=0,"",VLOOKUP($U13,#REF!,2,FALSE))</f>
      </c>
      <c r="U13" s="47"/>
      <c r="V13" s="48">
        <f>IF($U13=0,"",VLOOKUP($U13,'Absolutní-BODY'!$E$2:$O$161,4,FALSE))</f>
      </c>
      <c r="W13" s="48">
        <f>IF($U13=0,"",VLOOKUP($U13,'Absolutní-BODY'!$E$2:$O$161,5,FALSE))</f>
      </c>
      <c r="X13" s="48">
        <f>IF($U13=0,"",VLOOKUP($U13,'Absolutní-BODY'!$E$2:$O$161,6,FALSE))</f>
      </c>
      <c r="Y13" s="48">
        <f>IF($U13=0,"",VLOOKUP($U13,'Absolutní-BODY'!$E$2:$O$161,7,FALSE))</f>
      </c>
      <c r="Z13" s="49">
        <f>IF($U13=0,"",VLOOKUP($U13,'Absolutní-BODY'!$E$2:$O$161,8,FALSE))</f>
      </c>
      <c r="AA13" s="49">
        <f>IF($U13=0,"",VLOOKUP($U13,'Absolutní-BODY'!$E$2:$O$161,9,FALSE))</f>
      </c>
      <c r="AB13" s="49">
        <f>IF($U13=0,"",VLOOKUP($U13,'Absolutní-BODY'!$E$2:$O$161,10,FALSE))</f>
      </c>
      <c r="AC13" s="50">
        <f>IF($U13=0,"",VLOOKUP($U13,'Absolutní-BODY'!$E$2:$O$161,11,FALSE))</f>
      </c>
      <c r="AE13" s="328">
        <f>IF(AB18=0,10000,AB18)</f>
        <v>10000</v>
      </c>
      <c r="AF13" s="72">
        <v>2</v>
      </c>
      <c r="AG13" s="72">
        <v>3</v>
      </c>
      <c r="AH13" s="72"/>
      <c r="AI13" s="35"/>
      <c r="AJ13" s="45">
        <v>1</v>
      </c>
      <c r="AK13" s="46">
        <f>IF(AL13=0,"",VLOOKUP($AL13,#REF!,2,FALSE))</f>
      </c>
      <c r="AL13" s="47"/>
      <c r="AM13" s="48">
        <f>IF($AL13=0,"",VLOOKUP($AL13,'Absolutní-BODY'!$E$2:$O$161,4,FALSE))</f>
      </c>
      <c r="AN13" s="48">
        <f>IF($AL13=0,"",VLOOKUP($AL13,'Absolutní-BODY'!$E$2:$O$161,5,FALSE))</f>
      </c>
      <c r="AO13" s="48">
        <f>IF($AL13=0,"",VLOOKUP($AL13,'Absolutní-BODY'!$E$2:$O$161,6,FALSE))</f>
      </c>
      <c r="AP13" s="48">
        <f>IF($AL13=0,"",VLOOKUP($AL13,'Absolutní-BODY'!$E$2:$O$161,7,FALSE))</f>
      </c>
      <c r="AQ13" s="49">
        <f>IF($AL13=0,"",VLOOKUP($AL13,'Absolutní-BODY'!$E$2:$O$161,8,FALSE))</f>
      </c>
      <c r="AR13" s="49">
        <f>IF($AL13=0,"",VLOOKUP($AL13,'Absolutní-BODY'!$E$2:$O$161,9,FALSE))</f>
      </c>
      <c r="AS13" s="49">
        <f>IF($AL13=0,"",VLOOKUP($AL13,'Absolutní-BODY'!$E$2:$O$161,10,FALSE))</f>
      </c>
      <c r="AT13" s="50">
        <f>IF($AL13=0,"",VLOOKUP($AL13,'Absolutní-BODY'!$E$2:$O$161,11,FALSE))</f>
      </c>
      <c r="AV13" s="328">
        <f>IF(AS18=0,10000,AS18)</f>
        <v>10000</v>
      </c>
      <c r="AW13" s="72">
        <v>2</v>
      </c>
      <c r="AX13" s="72">
        <v>3</v>
      </c>
      <c r="AZ13" s="35"/>
      <c r="BA13" s="45">
        <v>1</v>
      </c>
      <c r="BB13" s="46">
        <f>IF(BC13=0,"",VLOOKUP($BC13,#REF!,2,FALSE))</f>
      </c>
      <c r="BC13" s="47"/>
      <c r="BD13" s="48">
        <f>IF($BC13=0,"",VLOOKUP($BC13,'Absolutní-BODY'!$E$2:$O$161,4,FALSE))</f>
      </c>
      <c r="BE13" s="48">
        <f>IF($BC13=0,"",VLOOKUP($BC13,'Absolutní-BODY'!$E$2:$O$161,5,FALSE))</f>
      </c>
      <c r="BF13" s="48">
        <f>IF($BC13=0,"",VLOOKUP($BC13,'Absolutní-BODY'!$E$2:$O$161,6,FALSE))</f>
      </c>
      <c r="BG13" s="48">
        <f>IF($BC13=0,"",VLOOKUP($BC13,'Absolutní-BODY'!$E$2:$O$161,7,FALSE))</f>
      </c>
      <c r="BH13" s="49">
        <f>IF($BC13=0,"",VLOOKUP($BC13,'Absolutní-BODY'!$E$2:$O$161,8,FALSE))</f>
      </c>
      <c r="BI13" s="49">
        <f>IF($BC13=0,"",VLOOKUP($BC13,'Absolutní-BODY'!$E$2:$O$161,9,FALSE))</f>
      </c>
      <c r="BJ13" s="49">
        <f>IF($BC13=0,"",VLOOKUP($BC13,'Absolutní-BODY'!$E$2:$O$161,10,FALSE))</f>
      </c>
      <c r="BK13" s="50">
        <f>IF($BC13=0,"",VLOOKUP($BC13,'Absolutní-BODY'!$E$2:$O$161,11,FALSE))</f>
      </c>
      <c r="BM13" s="328">
        <f>IF(BJ18=0,10000,BJ18)</f>
        <v>10000</v>
      </c>
      <c r="BN13" s="72">
        <v>2</v>
      </c>
      <c r="BO13" s="72">
        <v>3</v>
      </c>
      <c r="BQ13" s="35"/>
      <c r="BR13" s="45">
        <v>1</v>
      </c>
      <c r="BS13" s="46">
        <f>IF(BT13=0,"",VLOOKUP($BT13,#REF!,2,FALSE))</f>
      </c>
      <c r="BT13" s="47"/>
      <c r="BU13" s="48">
        <f>IF($BT13=0,"",VLOOKUP($BT13,'Absolutní-BODY'!$E$2:$O$161,4,FALSE))</f>
      </c>
      <c r="BV13" s="48">
        <f>IF($BT13=0,"",VLOOKUP($BT13,'Absolutní-BODY'!$E$2:$O$161,5,FALSE))</f>
      </c>
      <c r="BW13" s="48">
        <f>IF($BT13=0,"",VLOOKUP($BT13,'Absolutní-BODY'!$E$2:$O$161,6,FALSE))</f>
      </c>
      <c r="BX13" s="48">
        <f>IF($BT13=0,"",VLOOKUP($BT13,'Absolutní-BODY'!$E$2:$O$161,7,FALSE))</f>
      </c>
      <c r="BY13" s="49">
        <f>IF($BT13=0,"",VLOOKUP($BT13,'Absolutní-BODY'!$E$2:$O$161,8,FALSE))</f>
      </c>
      <c r="BZ13" s="49">
        <f>IF($BT13=0,"",VLOOKUP($BT13,'Absolutní-BODY'!$E$2:$O$161,9,FALSE))</f>
      </c>
      <c r="CA13" s="49">
        <f>IF($BT13=0,"",VLOOKUP($BT13,'Absolutní-BODY'!$E$2:$O$161,10,FALSE))</f>
      </c>
      <c r="CB13" s="50">
        <f>IF($BT13=0,"",VLOOKUP($BT13,'Absolutní-BODY'!$E$2:$O$161,11,FALSE))</f>
      </c>
      <c r="CD13" s="328">
        <f>IF(CA18=0,10000,CA18)</f>
        <v>10000</v>
      </c>
      <c r="CE13" s="72">
        <v>2</v>
      </c>
      <c r="CF13" s="72">
        <v>3</v>
      </c>
    </row>
    <row r="14" spans="1:85" ht="15" customHeight="1" thickBot="1">
      <c r="A14" s="37" t="s">
        <v>261</v>
      </c>
      <c r="B14" s="37"/>
      <c r="C14" s="38"/>
      <c r="D14" s="38"/>
      <c r="E14" s="37"/>
      <c r="F14" s="37"/>
      <c r="G14" s="39"/>
      <c r="H14" s="342"/>
      <c r="I14" s="39"/>
      <c r="J14" s="39"/>
      <c r="K14" s="39"/>
      <c r="L14" s="39"/>
      <c r="M14" s="37"/>
      <c r="N14" s="328">
        <f>IF(K24=0,10000,K24)</f>
        <v>10000</v>
      </c>
      <c r="O14" s="72">
        <v>2</v>
      </c>
      <c r="P14" s="72">
        <v>1</v>
      </c>
      <c r="S14" s="52">
        <v>2</v>
      </c>
      <c r="T14" s="53">
        <f>IF(U14=0,"",VLOOKUP($U14,#REF!,2,FALSE))</f>
      </c>
      <c r="U14" s="54"/>
      <c r="V14" s="55">
        <f>IF($U14=0,"",VLOOKUP($U14,'Absolutní-BODY'!$E$2:$O$161,4,FALSE))</f>
      </c>
      <c r="W14" s="55">
        <f>IF($U14=0,"",VLOOKUP($U14,'Absolutní-BODY'!$E$2:$O$161,5,FALSE))</f>
      </c>
      <c r="X14" s="55">
        <f>IF($U14=0,"",VLOOKUP($U14,'Absolutní-BODY'!$E$2:$O$161,6,FALSE))</f>
      </c>
      <c r="Y14" s="55">
        <f>IF($U14=0,"",VLOOKUP($U14,'Absolutní-BODY'!$E$2:$O$161,7,FALSE))</f>
      </c>
      <c r="Z14" s="56">
        <f>IF($U14=0,"",VLOOKUP($U14,'Absolutní-BODY'!$E$2:$O$161,8,FALSE))</f>
      </c>
      <c r="AA14" s="56">
        <f>IF($U14=0,"",VLOOKUP($U14,'Absolutní-BODY'!$E$2:$O$161,9,FALSE))</f>
      </c>
      <c r="AB14" s="56">
        <f>IF($U14=0,"",VLOOKUP($U14,'Absolutní-BODY'!$E$2:$O$161,10,FALSE))</f>
      </c>
      <c r="AC14" s="57">
        <f>IF($U14=0,"",VLOOKUP($U14,'Absolutní-BODY'!$E$2:$O$161,11,FALSE))</f>
      </c>
      <c r="AE14" s="328">
        <f>IF(AB18=0,10000,AB18)</f>
        <v>10000</v>
      </c>
      <c r="AF14" s="72">
        <v>2</v>
      </c>
      <c r="AG14" s="72">
        <v>4</v>
      </c>
      <c r="AJ14" s="52">
        <v>2</v>
      </c>
      <c r="AK14" s="53">
        <f>IF(AL14=0,"",VLOOKUP($AL14,#REF!,2,FALSE))</f>
      </c>
      <c r="AL14" s="54"/>
      <c r="AM14" s="55">
        <f>IF($AL14=0,"",VLOOKUP($AL14,'Absolutní-BODY'!$E$2:$O$161,4,FALSE))</f>
      </c>
      <c r="AN14" s="55">
        <f>IF($AL14=0,"",VLOOKUP($AL14,'Absolutní-BODY'!$E$2:$O$161,5,FALSE))</f>
      </c>
      <c r="AO14" s="55">
        <f>IF($AL14=0,"",VLOOKUP($AL14,'Absolutní-BODY'!$E$2:$O$161,6,FALSE))</f>
      </c>
      <c r="AP14" s="55">
        <f>IF($AL14=0,"",VLOOKUP($AL14,'Absolutní-BODY'!$E$2:$O$161,7,FALSE))</f>
      </c>
      <c r="AQ14" s="56">
        <f>IF($AL14=0,"",VLOOKUP($AL14,'Absolutní-BODY'!$E$2:$O$161,8,FALSE))</f>
      </c>
      <c r="AR14" s="56">
        <f>IF($AL14=0,"",VLOOKUP($AL14,'Absolutní-BODY'!$E$2:$O$161,9,FALSE))</f>
      </c>
      <c r="AS14" s="56">
        <f>IF($AL14=0,"",VLOOKUP($AL14,'Absolutní-BODY'!$E$2:$O$161,10,FALSE))</f>
      </c>
      <c r="AT14" s="57">
        <f>IF($AL14=0,"",VLOOKUP($AL14,'Absolutní-BODY'!$E$2:$O$161,11,FALSE))</f>
      </c>
      <c r="AV14" s="328">
        <f>IF(AS18=0,10000,AS18)</f>
        <v>10000</v>
      </c>
      <c r="AW14" s="72">
        <v>2</v>
      </c>
      <c r="AX14" s="72">
        <v>4</v>
      </c>
      <c r="AY14" s="72"/>
      <c r="BA14" s="52">
        <v>2</v>
      </c>
      <c r="BB14" s="53">
        <f>IF(BC14=0,"",VLOOKUP($BC14,#REF!,2,FALSE))</f>
      </c>
      <c r="BC14" s="54"/>
      <c r="BD14" s="55">
        <f>IF($BC14=0,"",VLOOKUP($BC14,'Absolutní-BODY'!$E$2:$O$161,4,FALSE))</f>
      </c>
      <c r="BE14" s="55">
        <f>IF($BC14=0,"",VLOOKUP($BC14,'Absolutní-BODY'!$E$2:$O$161,5,FALSE))</f>
      </c>
      <c r="BF14" s="55">
        <f>IF($BC14=0,"",VLOOKUP($BC14,'Absolutní-BODY'!$E$2:$O$161,6,FALSE))</f>
      </c>
      <c r="BG14" s="55">
        <f>IF($BC14=0,"",VLOOKUP($BC14,'Absolutní-BODY'!$E$2:$O$161,7,FALSE))</f>
      </c>
      <c r="BH14" s="56">
        <f>IF($BC14=0,"",VLOOKUP($BC14,'Absolutní-BODY'!$E$2:$O$161,8,FALSE))</f>
      </c>
      <c r="BI14" s="56">
        <f>IF($BC14=0,"",VLOOKUP($BC14,'Absolutní-BODY'!$E$2:$O$161,9,FALSE))</f>
      </c>
      <c r="BJ14" s="56">
        <f>IF($BC14=0,"",VLOOKUP($BC14,'Absolutní-BODY'!$E$2:$O$161,10,FALSE))</f>
      </c>
      <c r="BK14" s="57">
        <f>IF($BC14=0,"",VLOOKUP($BC14,'Absolutní-BODY'!$E$2:$O$161,11,FALSE))</f>
      </c>
      <c r="BM14" s="328">
        <f>IF(BJ18=0,10000,BJ18)</f>
        <v>10000</v>
      </c>
      <c r="BN14" s="72">
        <v>2</v>
      </c>
      <c r="BO14" s="72">
        <v>4</v>
      </c>
      <c r="BP14" s="72"/>
      <c r="BR14" s="52">
        <v>2</v>
      </c>
      <c r="BS14" s="53">
        <f>IF(BT14=0,"",VLOOKUP($BT14,#REF!,2,FALSE))</f>
      </c>
      <c r="BT14" s="54"/>
      <c r="BU14" s="55">
        <f>IF($BT14=0,"",VLOOKUP($BT14,'Absolutní-BODY'!$E$2:$O$161,4,FALSE))</f>
      </c>
      <c r="BV14" s="55">
        <f>IF($BT14=0,"",VLOOKUP($BT14,'Absolutní-BODY'!$E$2:$O$161,5,FALSE))</f>
      </c>
      <c r="BW14" s="55">
        <f>IF($BT14=0,"",VLOOKUP($BT14,'Absolutní-BODY'!$E$2:$O$161,6,FALSE))</f>
      </c>
      <c r="BX14" s="55">
        <f>IF($BT14=0,"",VLOOKUP($BT14,'Absolutní-BODY'!$E$2:$O$161,7,FALSE))</f>
      </c>
      <c r="BY14" s="56">
        <f>IF($BT14=0,"",VLOOKUP($BT14,'Absolutní-BODY'!$E$2:$O$161,8,FALSE))</f>
      </c>
      <c r="BZ14" s="56">
        <f>IF($BT14=0,"",VLOOKUP($BT14,'Absolutní-BODY'!$E$2:$O$161,9,FALSE))</f>
      </c>
      <c r="CA14" s="56">
        <f>IF($BT14=0,"",VLOOKUP($BT14,'Absolutní-BODY'!$E$2:$O$161,10,FALSE))</f>
      </c>
      <c r="CB14" s="57">
        <f>IF($BT14=0,"",VLOOKUP($BT14,'Absolutní-BODY'!$E$2:$O$161,11,FALSE))</f>
      </c>
      <c r="CD14" s="328">
        <f>IF(CA18=0,10000,CA18)</f>
        <v>10000</v>
      </c>
      <c r="CE14" s="72">
        <v>2</v>
      </c>
      <c r="CF14" s="72">
        <v>4</v>
      </c>
      <c r="CG14" s="72"/>
    </row>
    <row r="15" spans="2:85" ht="15" customHeight="1" thickBot="1">
      <c r="B15" s="41"/>
      <c r="C15" s="304">
        <f>IF(D16=0,"",VLOOKUP($D16,#REF!,7,FALSE))</f>
      </c>
      <c r="D15" s="40" t="s">
        <v>8</v>
      </c>
      <c r="E15" s="42">
        <v>1</v>
      </c>
      <c r="F15" s="42">
        <v>2</v>
      </c>
      <c r="G15" s="42">
        <v>3</v>
      </c>
      <c r="H15" s="340">
        <v>4</v>
      </c>
      <c r="I15" s="42">
        <v>5</v>
      </c>
      <c r="J15" s="42">
        <v>6</v>
      </c>
      <c r="K15" s="42">
        <v>7</v>
      </c>
      <c r="L15" s="42">
        <v>8</v>
      </c>
      <c r="M15" s="43"/>
      <c r="N15" s="328">
        <f>IF(K24=0,10000,K24)</f>
        <v>10000</v>
      </c>
      <c r="O15" s="72">
        <v>2</v>
      </c>
      <c r="P15" s="72">
        <v>2</v>
      </c>
      <c r="S15" s="52">
        <v>3</v>
      </c>
      <c r="T15" s="53">
        <f>IF(U15=0,"",VLOOKUP($U15,#REF!,2,FALSE))</f>
      </c>
      <c r="U15" s="54"/>
      <c r="V15" s="55">
        <f>IF($U15=0,"",VLOOKUP($U15,'Absolutní-BODY'!$E$2:$O$161,4,FALSE))</f>
      </c>
      <c r="W15" s="55">
        <f>IF($U15=0,"",VLOOKUP($U15,'Absolutní-BODY'!$E$2:$O$161,5,FALSE))</f>
      </c>
      <c r="X15" s="55">
        <f>IF($U15=0,"",VLOOKUP($U15,'Absolutní-BODY'!$E$2:$O$161,6,FALSE))</f>
      </c>
      <c r="Y15" s="55">
        <f>IF($U15=0,"",VLOOKUP($U15,'Absolutní-BODY'!$E$2:$O$161,7,FALSE))</f>
      </c>
      <c r="Z15" s="56">
        <f>IF($U15=0,"",VLOOKUP($U15,'Absolutní-BODY'!$E$2:$O$161,8,FALSE))</f>
      </c>
      <c r="AA15" s="56">
        <f>IF($U15=0,"",VLOOKUP($U15,'Absolutní-BODY'!$E$2:$O$161,9,FALSE))</f>
      </c>
      <c r="AB15" s="56">
        <f>IF($U15=0,"",VLOOKUP($U15,'Absolutní-BODY'!$E$2:$O$161,10,FALSE))</f>
      </c>
      <c r="AC15" s="57">
        <f>IF($U15=0,"",VLOOKUP($U15,'Absolutní-BODY'!$E$2:$O$161,11,FALSE))</f>
      </c>
      <c r="AE15" s="328">
        <f>IF(AB18=0,10000,AB18)</f>
        <v>10000</v>
      </c>
      <c r="AF15" s="72">
        <v>2</v>
      </c>
      <c r="AG15" s="72">
        <v>5</v>
      </c>
      <c r="AJ15" s="52">
        <v>3</v>
      </c>
      <c r="AK15" s="53">
        <f>IF(AL15=0,"",VLOOKUP($AL15,#REF!,2,FALSE))</f>
      </c>
      <c r="AL15" s="54"/>
      <c r="AM15" s="55">
        <f>IF($AL15=0,"",VLOOKUP($AL15,'Absolutní-BODY'!$E$2:$O$161,4,FALSE))</f>
      </c>
      <c r="AN15" s="55">
        <f>IF($AL15=0,"",VLOOKUP($AL15,'Absolutní-BODY'!$E$2:$O$161,5,FALSE))</f>
      </c>
      <c r="AO15" s="55">
        <f>IF($AL15=0,"",VLOOKUP($AL15,'Absolutní-BODY'!$E$2:$O$161,6,FALSE))</f>
      </c>
      <c r="AP15" s="55">
        <f>IF($AL15=0,"",VLOOKUP($AL15,'Absolutní-BODY'!$E$2:$O$161,7,FALSE))</f>
      </c>
      <c r="AQ15" s="56">
        <f>IF($AL15=0,"",VLOOKUP($AL15,'Absolutní-BODY'!$E$2:$O$161,8,FALSE))</f>
      </c>
      <c r="AR15" s="56">
        <f>IF($AL15=0,"",VLOOKUP($AL15,'Absolutní-BODY'!$E$2:$O$161,9,FALSE))</f>
      </c>
      <c r="AS15" s="56">
        <f>IF($AL15=0,"",VLOOKUP($AL15,'Absolutní-BODY'!$E$2:$O$161,10,FALSE))</f>
      </c>
      <c r="AT15" s="57">
        <f>IF($AL15=0,"",VLOOKUP($AL15,'Absolutní-BODY'!$E$2:$O$161,11,FALSE))</f>
      </c>
      <c r="AV15" s="328">
        <f>IF(AS18=0,10000,AS18)</f>
        <v>10000</v>
      </c>
      <c r="AW15" s="72">
        <v>2</v>
      </c>
      <c r="AX15" s="72">
        <v>5</v>
      </c>
      <c r="AY15" s="72"/>
      <c r="BA15" s="52">
        <v>3</v>
      </c>
      <c r="BB15" s="53">
        <f>IF(BC15=0,"",VLOOKUP($BC15,#REF!,2,FALSE))</f>
      </c>
      <c r="BC15" s="54"/>
      <c r="BD15" s="55">
        <f>IF($BC15=0,"",VLOOKUP($BC15,'Absolutní-BODY'!$E$2:$O$161,4,FALSE))</f>
      </c>
      <c r="BE15" s="55">
        <f>IF($BC15=0,"",VLOOKUP($BC15,'Absolutní-BODY'!$E$2:$O$161,5,FALSE))</f>
      </c>
      <c r="BF15" s="55">
        <f>IF($BC15=0,"",VLOOKUP($BC15,'Absolutní-BODY'!$E$2:$O$161,6,FALSE))</f>
      </c>
      <c r="BG15" s="55">
        <f>IF($BC15=0,"",VLOOKUP($BC15,'Absolutní-BODY'!$E$2:$O$161,7,FALSE))</f>
      </c>
      <c r="BH15" s="56">
        <f>IF($BC15=0,"",VLOOKUP($BC15,'Absolutní-BODY'!$E$2:$O$161,8,FALSE))</f>
      </c>
      <c r="BI15" s="56">
        <f>IF($BC15=0,"",VLOOKUP($BC15,'Absolutní-BODY'!$E$2:$O$161,9,FALSE))</f>
      </c>
      <c r="BJ15" s="56">
        <f>IF($BC15=0,"",VLOOKUP($BC15,'Absolutní-BODY'!$E$2:$O$161,10,FALSE))</f>
      </c>
      <c r="BK15" s="57">
        <f>IF($BC15=0,"",VLOOKUP($BC15,'Absolutní-BODY'!$E$2:$O$161,11,FALSE))</f>
      </c>
      <c r="BM15" s="328">
        <f>IF(BJ18=0,10000,BJ18)</f>
        <v>10000</v>
      </c>
      <c r="BN15" s="72">
        <v>2</v>
      </c>
      <c r="BO15" s="72">
        <v>5</v>
      </c>
      <c r="BP15" s="72"/>
      <c r="BR15" s="52">
        <v>3</v>
      </c>
      <c r="BS15" s="53">
        <f>IF(BT15=0,"",VLOOKUP($BT15,#REF!,2,FALSE))</f>
      </c>
      <c r="BT15" s="54"/>
      <c r="BU15" s="55">
        <f>IF($BT15=0,"",VLOOKUP($BT15,'Absolutní-BODY'!$E$2:$O$161,4,FALSE))</f>
      </c>
      <c r="BV15" s="55">
        <f>IF($BT15=0,"",VLOOKUP($BT15,'Absolutní-BODY'!$E$2:$O$161,5,FALSE))</f>
      </c>
      <c r="BW15" s="55">
        <f>IF($BT15=0,"",VLOOKUP($BT15,'Absolutní-BODY'!$E$2:$O$161,6,FALSE))</f>
      </c>
      <c r="BX15" s="55">
        <f>IF($BT15=0,"",VLOOKUP($BT15,'Absolutní-BODY'!$E$2:$O$161,7,FALSE))</f>
      </c>
      <c r="BY15" s="56">
        <f>IF($BT15=0,"",VLOOKUP($BT15,'Absolutní-BODY'!$E$2:$O$161,8,FALSE))</f>
      </c>
      <c r="BZ15" s="56">
        <f>IF($BT15=0,"",VLOOKUP($BT15,'Absolutní-BODY'!$E$2:$O$161,9,FALSE))</f>
      </c>
      <c r="CA15" s="56">
        <f>IF($BT15=0,"",VLOOKUP($BT15,'Absolutní-BODY'!$E$2:$O$161,10,FALSE))</f>
      </c>
      <c r="CB15" s="57">
        <f>IF($BT15=0,"",VLOOKUP($BT15,'Absolutní-BODY'!$E$2:$O$161,11,FALSE))</f>
      </c>
      <c r="CD15" s="328">
        <f>IF(CA18=0,10000,CA18)</f>
        <v>10000</v>
      </c>
      <c r="CE15" s="72">
        <v>2</v>
      </c>
      <c r="CF15" s="72">
        <v>5</v>
      </c>
      <c r="CG15" s="72"/>
    </row>
    <row r="16" spans="2:85" ht="15" customHeight="1" thickBot="1">
      <c r="B16" s="45">
        <v>1</v>
      </c>
      <c r="C16" s="46">
        <f>IF(D16=0,"",VLOOKUP($D16,#REF!,2,FALSE))</f>
      </c>
      <c r="D16" s="47"/>
      <c r="E16" s="48">
        <f>IF($D16=0,"",VLOOKUP($D16,'Absolutní-BODY'!$E$2:$O$161,4,FALSE))</f>
      </c>
      <c r="F16" s="48">
        <f>IF($D16=0,"",VLOOKUP($D16,'Absolutní-BODY'!$E$2:$O$161,5,FALSE))</f>
      </c>
      <c r="G16" s="48">
        <f>IF($D16=0,"",VLOOKUP($D16,'Absolutní-BODY'!$E$2:$O$161,6,FALSE))</f>
      </c>
      <c r="H16" s="48">
        <f>IF($D16=0,"",VLOOKUP($D16,'Absolutní-BODY'!$E$2:$O$161,7,FALSE))</f>
      </c>
      <c r="I16" s="49">
        <f>IF($D16=0,"",VLOOKUP($D16,'Absolutní-BODY'!$E$2:$O$161,8,FALSE))</f>
      </c>
      <c r="J16" s="49">
        <f>IF($D16=0,"",VLOOKUP($D16,'Absolutní-BODY'!$E$2:$O$161,9,FALSE))</f>
      </c>
      <c r="K16" s="49">
        <f>IF($D16=0,"",VLOOKUP($D16,'Absolutní-BODY'!$E$2:$O$161,10,FALSE))</f>
      </c>
      <c r="L16" s="50">
        <f>IF($D16=0,"",VLOOKUP($D16,'Absolutní-BODY'!$E$2:$O$161,11,FALSE))</f>
      </c>
      <c r="M16" s="43"/>
      <c r="N16" s="328">
        <f>IF(K24=0,10000,K24)</f>
        <v>10000</v>
      </c>
      <c r="O16" s="72">
        <v>2</v>
      </c>
      <c r="P16" s="72">
        <v>3</v>
      </c>
      <c r="S16" s="58" t="s">
        <v>0</v>
      </c>
      <c r="T16" s="59">
        <f>IF(U16=0,"",VLOOKUP($U16,#REF!,2,FALSE))</f>
      </c>
      <c r="U16" s="60"/>
      <c r="V16" s="61">
        <f>IF($U16=0,"",VLOOKUP($U16,'Absolutní-BODY'!$E$2:$O$161,4,FALSE))</f>
      </c>
      <c r="W16" s="61">
        <f>IF($U16=0,"",VLOOKUP($U16,'Absolutní-BODY'!$E$2:$O$161,5,FALSE))</f>
      </c>
      <c r="X16" s="61">
        <f>IF($U16=0,"",VLOOKUP($U16,'Absolutní-BODY'!$E$2:$O$161,6,FALSE))</f>
      </c>
      <c r="Y16" s="61">
        <f>IF($U16=0,"",VLOOKUP($U16,'Absolutní-BODY'!$E$2:$O$161,7,FALSE))</f>
      </c>
      <c r="Z16" s="62">
        <f>IF($U16=0,"",VLOOKUP($U16,'Absolutní-BODY'!$E$2:$O$161,8,FALSE))</f>
      </c>
      <c r="AA16" s="62">
        <f>IF($U16=0,"",VLOOKUP($U16,'Absolutní-BODY'!$E$2:$O$161,9,FALSE))</f>
      </c>
      <c r="AB16" s="62">
        <f>IF($U16=0,"",VLOOKUP($U16,'Absolutní-BODY'!$E$2:$O$161,10,FALSE))</f>
      </c>
      <c r="AC16" s="63">
        <f>IF($U16=0,"",VLOOKUP($U16,'Absolutní-BODY'!$E$2:$O$161,11,FALSE))</f>
      </c>
      <c r="AE16" s="328">
        <f>IF(AB18=0,10000,AB18)</f>
        <v>10000</v>
      </c>
      <c r="AF16" s="72">
        <v>2</v>
      </c>
      <c r="AG16" s="72">
        <v>6</v>
      </c>
      <c r="AJ16" s="58" t="s">
        <v>0</v>
      </c>
      <c r="AK16" s="59">
        <f>IF(AL16=0,"",VLOOKUP($AL16,#REF!,2,FALSE))</f>
      </c>
      <c r="AL16" s="60"/>
      <c r="AM16" s="61">
        <f>IF($AL16=0,"",VLOOKUP($AL16,'Absolutní-BODY'!$E$2:$O$161,4,FALSE))</f>
      </c>
      <c r="AN16" s="61">
        <f>IF($AL16=0,"",VLOOKUP($AL16,'Absolutní-BODY'!$E$2:$O$161,5,FALSE))</f>
      </c>
      <c r="AO16" s="61">
        <f>IF($AL16=0,"",VLOOKUP($AL16,'Absolutní-BODY'!$E$2:$O$161,6,FALSE))</f>
      </c>
      <c r="AP16" s="61">
        <f>IF($AL16=0,"",VLOOKUP($AL16,'Absolutní-BODY'!$E$2:$O$161,7,FALSE))</f>
      </c>
      <c r="AQ16" s="62">
        <f>IF($AL16=0,"",VLOOKUP($AL16,'Absolutní-BODY'!$E$2:$O$161,8,FALSE))</f>
      </c>
      <c r="AR16" s="62">
        <f>IF($AL16=0,"",VLOOKUP($AL16,'Absolutní-BODY'!$E$2:$O$161,9,FALSE))</f>
      </c>
      <c r="AS16" s="62">
        <f>IF($AL16=0,"",VLOOKUP($AL16,'Absolutní-BODY'!$E$2:$O$161,10,FALSE))</f>
      </c>
      <c r="AT16" s="63">
        <f>IF($AL16=0,"",VLOOKUP($AL16,'Absolutní-BODY'!$E$2:$O$161,11,FALSE))</f>
      </c>
      <c r="AV16" s="328">
        <f>IF(AS18=0,10000,AS18)</f>
        <v>10000</v>
      </c>
      <c r="AW16" s="72">
        <v>2</v>
      </c>
      <c r="AX16" s="72">
        <v>6</v>
      </c>
      <c r="AY16" s="72"/>
      <c r="BA16" s="58" t="s">
        <v>0</v>
      </c>
      <c r="BB16" s="59">
        <f>IF(BC16=0,"",VLOOKUP($BC16,#REF!,2,FALSE))</f>
      </c>
      <c r="BC16" s="60"/>
      <c r="BD16" s="61">
        <f>IF($BC16=0,"",VLOOKUP($BC16,'Absolutní-BODY'!$E$2:$O$161,4,FALSE))</f>
      </c>
      <c r="BE16" s="61">
        <f>IF($BC16=0,"",VLOOKUP($BC16,'Absolutní-BODY'!$E$2:$O$161,5,FALSE))</f>
      </c>
      <c r="BF16" s="61">
        <f>IF($BC16=0,"",VLOOKUP($BC16,'Absolutní-BODY'!$E$2:$O$161,6,FALSE))</f>
      </c>
      <c r="BG16" s="61">
        <f>IF($BC16=0,"",VLOOKUP($BC16,'Absolutní-BODY'!$E$2:$O$161,7,FALSE))</f>
      </c>
      <c r="BH16" s="62">
        <f>IF($BC16=0,"",VLOOKUP($BC16,'Absolutní-BODY'!$E$2:$O$161,8,FALSE))</f>
      </c>
      <c r="BI16" s="62">
        <f>IF($BC16=0,"",VLOOKUP($BC16,'Absolutní-BODY'!$E$2:$O$161,9,FALSE))</f>
      </c>
      <c r="BJ16" s="62">
        <f>IF($BC16=0,"",VLOOKUP($BC16,'Absolutní-BODY'!$E$2:$O$161,10,FALSE))</f>
      </c>
      <c r="BK16" s="63">
        <f>IF($BC16=0,"",VLOOKUP($BC16,'Absolutní-BODY'!$E$2:$O$161,11,FALSE))</f>
      </c>
      <c r="BM16" s="328">
        <f>IF(BJ18=0,10000,BJ18)</f>
        <v>10000</v>
      </c>
      <c r="BN16" s="72">
        <v>2</v>
      </c>
      <c r="BO16" s="72">
        <v>6</v>
      </c>
      <c r="BP16" s="72"/>
      <c r="BR16" s="58" t="s">
        <v>0</v>
      </c>
      <c r="BS16" s="59">
        <f>IF(BT16=0,"",VLOOKUP($BT16,#REF!,2,FALSE))</f>
      </c>
      <c r="BT16" s="60"/>
      <c r="BU16" s="61">
        <f>IF($BT16=0,"",VLOOKUP($BT16,'Absolutní-BODY'!$E$2:$O$161,4,FALSE))</f>
      </c>
      <c r="BV16" s="61">
        <f>IF($BT16=0,"",VLOOKUP($BT16,'Absolutní-BODY'!$E$2:$O$161,5,FALSE))</f>
      </c>
      <c r="BW16" s="61">
        <f>IF($BT16=0,"",VLOOKUP($BT16,'Absolutní-BODY'!$E$2:$O$161,6,FALSE))</f>
      </c>
      <c r="BX16" s="61">
        <f>IF($BT16=0,"",VLOOKUP($BT16,'Absolutní-BODY'!$E$2:$O$161,7,FALSE))</f>
      </c>
      <c r="BY16" s="62">
        <f>IF($BT16=0,"",VLOOKUP($BT16,'Absolutní-BODY'!$E$2:$O$161,8,FALSE))</f>
      </c>
      <c r="BZ16" s="62">
        <f>IF($BT16=0,"",VLOOKUP($BT16,'Absolutní-BODY'!$E$2:$O$161,9,FALSE))</f>
      </c>
      <c r="CA16" s="62">
        <f>IF($BT16=0,"",VLOOKUP($BT16,'Absolutní-BODY'!$E$2:$O$161,10,FALSE))</f>
      </c>
      <c r="CB16" s="63">
        <f>IF($BT16=0,"",VLOOKUP($BT16,'Absolutní-BODY'!$E$2:$O$161,11,FALSE))</f>
      </c>
      <c r="CD16" s="328">
        <f>IF(CA18=0,10000,CA18)</f>
        <v>10000</v>
      </c>
      <c r="CE16" s="72">
        <v>2</v>
      </c>
      <c r="CF16" s="72">
        <v>6</v>
      </c>
      <c r="CG16" s="72"/>
    </row>
    <row r="17" spans="2:85" ht="15" customHeight="1" thickBot="1">
      <c r="B17" s="52">
        <v>2</v>
      </c>
      <c r="C17" s="53">
        <f>IF(D17=0,"",VLOOKUP($D17,#REF!,2,FALSE))</f>
      </c>
      <c r="D17" s="54"/>
      <c r="E17" s="55">
        <f>IF($D17=0,"",VLOOKUP($D17,'Absolutní-BODY'!$E$2:$O$161,4,FALSE))</f>
      </c>
      <c r="F17" s="55">
        <f>IF($D17=0,"",VLOOKUP($D17,'Absolutní-BODY'!$E$2:$O$161,5,FALSE))</f>
      </c>
      <c r="G17" s="55">
        <f>IF($D17=0,"",VLOOKUP($D17,'Absolutní-BODY'!$E$2:$O$161,6,FALSE))</f>
      </c>
      <c r="H17" s="55">
        <f>IF($D17=0,"",VLOOKUP($D17,'Absolutní-BODY'!$E$2:$O$161,7,FALSE))</f>
      </c>
      <c r="I17" s="56">
        <f>IF($D17=0,"",VLOOKUP($D17,'Absolutní-BODY'!$E$2:$O$161,8,FALSE))</f>
      </c>
      <c r="J17" s="56">
        <f>IF($D17=0,"",VLOOKUP($D17,'Absolutní-BODY'!$E$2:$O$161,9,FALSE))</f>
      </c>
      <c r="K17" s="56">
        <f>IF($D17=0,"",VLOOKUP($D17,'Absolutní-BODY'!$E$2:$O$161,10,FALSE))</f>
      </c>
      <c r="L17" s="57">
        <f>IF($D17=0,"",VLOOKUP($D17,'Absolutní-BODY'!$E$2:$O$161,11,FALSE))</f>
      </c>
      <c r="M17" s="43"/>
      <c r="N17" s="328">
        <f>IF(K24=0,10000,K24)</f>
        <v>10000</v>
      </c>
      <c r="O17" s="72">
        <v>2</v>
      </c>
      <c r="P17" s="72">
        <v>4</v>
      </c>
      <c r="S17" s="64"/>
      <c r="T17" s="65"/>
      <c r="U17" s="65"/>
      <c r="V17" s="66">
        <f aca="true" t="shared" si="5" ref="V17:AC17">SUM(V13:V16)</f>
        <v>0</v>
      </c>
      <c r="W17" s="67">
        <f t="shared" si="5"/>
        <v>0</v>
      </c>
      <c r="X17" s="67">
        <f t="shared" si="5"/>
        <v>0</v>
      </c>
      <c r="Y17" s="67">
        <f t="shared" si="5"/>
        <v>0</v>
      </c>
      <c r="Z17" s="68">
        <f t="shared" si="5"/>
        <v>0</v>
      </c>
      <c r="AA17" s="68">
        <f t="shared" si="5"/>
        <v>0</v>
      </c>
      <c r="AB17" s="68">
        <f t="shared" si="5"/>
        <v>0</v>
      </c>
      <c r="AC17" s="69">
        <f t="shared" si="5"/>
        <v>0</v>
      </c>
      <c r="AE17" s="328">
        <f>IF(AB18=0,10000,AB18)</f>
        <v>10000</v>
      </c>
      <c r="AF17" s="72">
        <v>2</v>
      </c>
      <c r="AG17" s="72">
        <v>7</v>
      </c>
      <c r="AJ17" s="64"/>
      <c r="AK17" s="65"/>
      <c r="AL17" s="65"/>
      <c r="AM17" s="66">
        <f aca="true" t="shared" si="6" ref="AM17:AT17">SUM(AM13:AM16)</f>
        <v>0</v>
      </c>
      <c r="AN17" s="67">
        <f t="shared" si="6"/>
        <v>0</v>
      </c>
      <c r="AO17" s="67">
        <f t="shared" si="6"/>
        <v>0</v>
      </c>
      <c r="AP17" s="67">
        <f t="shared" si="6"/>
        <v>0</v>
      </c>
      <c r="AQ17" s="68">
        <f t="shared" si="6"/>
        <v>0</v>
      </c>
      <c r="AR17" s="68">
        <f t="shared" si="6"/>
        <v>0</v>
      </c>
      <c r="AS17" s="68">
        <f t="shared" si="6"/>
        <v>0</v>
      </c>
      <c r="AT17" s="69">
        <f t="shared" si="6"/>
        <v>0</v>
      </c>
      <c r="AV17" s="328">
        <f>IF(AS18=0,10000,AS18)</f>
        <v>10000</v>
      </c>
      <c r="AW17" s="72">
        <v>2</v>
      </c>
      <c r="AX17" s="72">
        <v>7</v>
      </c>
      <c r="AY17" s="72"/>
      <c r="BA17" s="64"/>
      <c r="BB17" s="65"/>
      <c r="BC17" s="65"/>
      <c r="BD17" s="66">
        <f aca="true" t="shared" si="7" ref="BD17:BK17">SUM(BD13:BD16)</f>
        <v>0</v>
      </c>
      <c r="BE17" s="67">
        <f t="shared" si="7"/>
        <v>0</v>
      </c>
      <c r="BF17" s="67">
        <f t="shared" si="7"/>
        <v>0</v>
      </c>
      <c r="BG17" s="67">
        <f t="shared" si="7"/>
        <v>0</v>
      </c>
      <c r="BH17" s="68">
        <f t="shared" si="7"/>
        <v>0</v>
      </c>
      <c r="BI17" s="68">
        <f t="shared" si="7"/>
        <v>0</v>
      </c>
      <c r="BJ17" s="68">
        <f t="shared" si="7"/>
        <v>0</v>
      </c>
      <c r="BK17" s="69">
        <f t="shared" si="7"/>
        <v>0</v>
      </c>
      <c r="BM17" s="328">
        <f>IF(BJ18=0,10000,BJ18)</f>
        <v>10000</v>
      </c>
      <c r="BN17" s="72">
        <v>2</v>
      </c>
      <c r="BO17" s="72">
        <v>7</v>
      </c>
      <c r="BP17" s="72"/>
      <c r="BR17" s="64"/>
      <c r="BS17" s="65"/>
      <c r="BT17" s="65"/>
      <c r="BU17" s="66">
        <f aca="true" t="shared" si="8" ref="BU17:CB17">SUM(BU13:BU16)</f>
        <v>0</v>
      </c>
      <c r="BV17" s="67">
        <f t="shared" si="8"/>
        <v>0</v>
      </c>
      <c r="BW17" s="67">
        <f t="shared" si="8"/>
        <v>0</v>
      </c>
      <c r="BX17" s="67">
        <f t="shared" si="8"/>
        <v>0</v>
      </c>
      <c r="BY17" s="68">
        <f t="shared" si="8"/>
        <v>0</v>
      </c>
      <c r="BZ17" s="68">
        <f t="shared" si="8"/>
        <v>0</v>
      </c>
      <c r="CA17" s="68">
        <f t="shared" si="8"/>
        <v>0</v>
      </c>
      <c r="CB17" s="69">
        <f t="shared" si="8"/>
        <v>0</v>
      </c>
      <c r="CD17" s="328">
        <f>IF(CA18=0,10000,CA18)</f>
        <v>10000</v>
      </c>
      <c r="CE17" s="72">
        <v>2</v>
      </c>
      <c r="CF17" s="72">
        <v>7</v>
      </c>
      <c r="CG17" s="72"/>
    </row>
    <row r="18" spans="2:85" ht="15" customHeight="1" thickBot="1">
      <c r="B18" s="52">
        <v>3</v>
      </c>
      <c r="C18" s="53">
        <f>IF(D18=0,"",VLOOKUP($D18,#REF!,2,FALSE))</f>
      </c>
      <c r="D18" s="54"/>
      <c r="E18" s="55">
        <f>IF($D18=0,"",VLOOKUP($D18,'Absolutní-BODY'!$E$2:$O$161,4,FALSE))</f>
      </c>
      <c r="F18" s="55">
        <f>IF($D18=0,"",VLOOKUP($D18,'Absolutní-BODY'!$E$2:$O$161,5,FALSE))</f>
      </c>
      <c r="G18" s="55">
        <f>IF($D18=0,"",VLOOKUP($D18,'Absolutní-BODY'!$E$2:$O$161,6,FALSE))</f>
      </c>
      <c r="H18" s="55">
        <f>IF($D18=0,"",VLOOKUP($D18,'Absolutní-BODY'!$E$2:$O$161,7,FALSE))</f>
      </c>
      <c r="I18" s="56">
        <f>IF($D18=0,"",VLOOKUP($D18,'Absolutní-BODY'!$E$2:$O$161,8,FALSE))</f>
      </c>
      <c r="J18" s="56">
        <f>IF($D18=0,"",VLOOKUP($D18,'Absolutní-BODY'!$E$2:$O$161,9,FALSE))</f>
      </c>
      <c r="K18" s="56">
        <f>IF($D18=0,"",VLOOKUP($D18,'Absolutní-BODY'!$E$2:$O$161,10,FALSE))</f>
      </c>
      <c r="L18" s="57">
        <f>IF($D18=0,"",VLOOKUP($D18,'Absolutní-BODY'!$E$2:$O$161,11,FALSE))</f>
      </c>
      <c r="M18" s="43"/>
      <c r="N18" s="328">
        <f>IF(K24=0,10000,K24)</f>
        <v>10000</v>
      </c>
      <c r="O18" s="72">
        <v>2</v>
      </c>
      <c r="P18" s="72">
        <v>5</v>
      </c>
      <c r="S18" s="312">
        <f>T12</f>
      </c>
      <c r="T18" s="309"/>
      <c r="U18" s="346">
        <f>AH18</f>
        <v>0</v>
      </c>
      <c r="V18" s="311" t="s">
        <v>17</v>
      </c>
      <c r="W18" s="70"/>
      <c r="X18" s="70" t="s">
        <v>78</v>
      </c>
      <c r="Y18" s="341">
        <f>SUM(V17:AC17)</f>
        <v>0</v>
      </c>
      <c r="Z18" s="307" t="s">
        <v>1</v>
      </c>
      <c r="AA18" s="136"/>
      <c r="AB18" s="307">
        <f>SUM(V17:AC17)</f>
        <v>0</v>
      </c>
      <c r="AC18" s="308"/>
      <c r="AE18" s="328">
        <f>IF(AB18=0,10000,AB18)</f>
        <v>10000</v>
      </c>
      <c r="AF18" s="72">
        <v>2</v>
      </c>
      <c r="AG18" s="72">
        <v>8</v>
      </c>
      <c r="AH18" s="331">
        <f>IF(AH10&lt;1,0,AH10-2)</f>
        <v>0</v>
      </c>
      <c r="AJ18" s="312">
        <f>AK12</f>
      </c>
      <c r="AK18" s="309"/>
      <c r="AL18" s="346">
        <f>AY18</f>
        <v>0</v>
      </c>
      <c r="AM18" s="311" t="s">
        <v>17</v>
      </c>
      <c r="AN18" s="70"/>
      <c r="AO18" s="70" t="s">
        <v>78</v>
      </c>
      <c r="AP18" s="341">
        <f>SUM(AM17:AT17)</f>
        <v>0</v>
      </c>
      <c r="AQ18" s="307" t="s">
        <v>1</v>
      </c>
      <c r="AR18" s="136"/>
      <c r="AS18" s="307">
        <f>SUM(AM17:AT17)</f>
        <v>0</v>
      </c>
      <c r="AT18" s="308"/>
      <c r="AV18" s="328">
        <f>IF(AS18=0,10000,AS18)</f>
        <v>10000</v>
      </c>
      <c r="AW18" s="72">
        <v>2</v>
      </c>
      <c r="AX18" s="72">
        <v>8</v>
      </c>
      <c r="AY18" s="331">
        <f>IF(AY10&lt;1,0,AY10-2)</f>
        <v>0</v>
      </c>
      <c r="BA18" s="312">
        <f>BB12</f>
      </c>
      <c r="BB18" s="309"/>
      <c r="BC18" s="346">
        <f>BP18</f>
        <v>0</v>
      </c>
      <c r="BD18" s="311" t="s">
        <v>17</v>
      </c>
      <c r="BE18" s="70"/>
      <c r="BF18" s="70" t="s">
        <v>78</v>
      </c>
      <c r="BG18" s="341">
        <f>SUM(BD17:BK17)</f>
        <v>0</v>
      </c>
      <c r="BH18" s="307" t="s">
        <v>1</v>
      </c>
      <c r="BI18" s="136"/>
      <c r="BJ18" s="307">
        <f>SUM(BD17:BK17)</f>
        <v>0</v>
      </c>
      <c r="BK18" s="308"/>
      <c r="BM18" s="328">
        <f>IF(BJ18=0,10000,BJ18)</f>
        <v>10000</v>
      </c>
      <c r="BN18" s="72">
        <v>2</v>
      </c>
      <c r="BO18" s="72">
        <v>8</v>
      </c>
      <c r="BP18" s="331">
        <f>IF(BP10&lt;1,0,BP10-2)</f>
        <v>0</v>
      </c>
      <c r="BR18" s="312">
        <f>BS12</f>
      </c>
      <c r="BS18" s="309"/>
      <c r="BT18" s="346">
        <f>CG18</f>
        <v>0</v>
      </c>
      <c r="BU18" s="311" t="s">
        <v>17</v>
      </c>
      <c r="BV18" s="70"/>
      <c r="BW18" s="70" t="s">
        <v>78</v>
      </c>
      <c r="BX18" s="341">
        <f>SUM(BU17:CB17)</f>
        <v>0</v>
      </c>
      <c r="BY18" s="307" t="s">
        <v>1</v>
      </c>
      <c r="BZ18" s="136"/>
      <c r="CA18" s="307">
        <f>SUM(BU17:CB17)</f>
        <v>0</v>
      </c>
      <c r="CB18" s="308"/>
      <c r="CD18" s="328">
        <f>IF(CA18=0,10000,CA18)</f>
        <v>10000</v>
      </c>
      <c r="CE18" s="72">
        <v>2</v>
      </c>
      <c r="CF18" s="72">
        <v>8</v>
      </c>
      <c r="CG18" s="331">
        <f>IF(CG10&lt;1,0,CG10-2)</f>
        <v>0</v>
      </c>
    </row>
    <row r="19" spans="2:85" ht="15" customHeight="1" thickBot="1">
      <c r="B19" s="52">
        <v>4</v>
      </c>
      <c r="C19" s="53">
        <f>IF(D19=0,"",VLOOKUP($D19,#REF!,2,FALSE))</f>
      </c>
      <c r="D19" s="347"/>
      <c r="E19" s="55">
        <f>IF($D19=0,"",VLOOKUP($D19,'Absolutní-BODY'!$E$2:$O$161,4,FALSE))</f>
      </c>
      <c r="F19" s="55">
        <f>IF($D19=0,"",VLOOKUP($D19,'Absolutní-BODY'!$E$2:$O$161,5,FALSE))</f>
      </c>
      <c r="G19" s="55">
        <f>IF($D19=0,"",VLOOKUP($D19,'Absolutní-BODY'!$E$2:$O$161,6,FALSE))</f>
      </c>
      <c r="H19" s="55">
        <f>IF($D19=0,"",VLOOKUP($D19,'Absolutní-BODY'!$E$2:$O$161,7,FALSE))</f>
      </c>
      <c r="I19" s="56">
        <f>IF($D19=0,"",VLOOKUP($D19,'Absolutní-BODY'!$E$2:$O$161,8,FALSE))</f>
      </c>
      <c r="J19" s="56">
        <f>IF($D19=0,"",VLOOKUP($D19,'Absolutní-BODY'!$E$2:$O$161,9,FALSE))</f>
      </c>
      <c r="K19" s="56">
        <f>IF($D19=0,"",VLOOKUP($D19,'Absolutní-BODY'!$E$2:$O$161,10,FALSE))</f>
      </c>
      <c r="L19" s="57">
        <f>IF($D19=0,"",VLOOKUP($D19,'Absolutní-BODY'!$E$2:$O$161,11,FALSE))</f>
      </c>
      <c r="M19" s="43"/>
      <c r="N19" s="328">
        <f>IF(K24=0,10000,K24)</f>
        <v>10000</v>
      </c>
      <c r="O19" s="72">
        <v>2</v>
      </c>
      <c r="P19" s="72">
        <v>6</v>
      </c>
      <c r="R19" s="37" t="s">
        <v>260</v>
      </c>
      <c r="S19" s="37"/>
      <c r="T19" s="38"/>
      <c r="U19" s="38"/>
      <c r="V19" s="37"/>
      <c r="W19" s="37"/>
      <c r="X19" s="39"/>
      <c r="Y19" s="342"/>
      <c r="Z19" s="39"/>
      <c r="AA19" s="39"/>
      <c r="AB19" s="39"/>
      <c r="AC19" s="39"/>
      <c r="AD19" s="37" t="s">
        <v>260</v>
      </c>
      <c r="AE19" s="328">
        <f>IF(AB26=0,10000,AB26)</f>
        <v>10000</v>
      </c>
      <c r="AF19" s="72">
        <v>3</v>
      </c>
      <c r="AG19" s="72">
        <v>1</v>
      </c>
      <c r="AI19" s="37" t="s">
        <v>260</v>
      </c>
      <c r="AJ19" s="37"/>
      <c r="AK19" s="38"/>
      <c r="AL19" s="38"/>
      <c r="AM19" s="37"/>
      <c r="AN19" s="37"/>
      <c r="AO19" s="39"/>
      <c r="AP19" s="342"/>
      <c r="AQ19" s="39"/>
      <c r="AR19" s="39"/>
      <c r="AS19" s="39"/>
      <c r="AT19" s="39"/>
      <c r="AV19" s="328">
        <f>IF(AS26=0,10000,AS26)</f>
        <v>10000</v>
      </c>
      <c r="AW19" s="72">
        <v>3</v>
      </c>
      <c r="AX19" s="72">
        <v>1</v>
      </c>
      <c r="AY19" s="72"/>
      <c r="AZ19" s="37" t="s">
        <v>260</v>
      </c>
      <c r="BA19" s="37"/>
      <c r="BB19" s="38"/>
      <c r="BC19" s="38"/>
      <c r="BD19" s="37"/>
      <c r="BE19" s="37"/>
      <c r="BF19" s="39"/>
      <c r="BG19" s="342"/>
      <c r="BH19" s="39"/>
      <c r="BI19" s="39"/>
      <c r="BJ19" s="39"/>
      <c r="BK19" s="39"/>
      <c r="BM19" s="328">
        <f>IF(BJ26=0,10000,BJ26)</f>
        <v>10000</v>
      </c>
      <c r="BN19" s="72">
        <v>3</v>
      </c>
      <c r="BO19" s="72">
        <v>1</v>
      </c>
      <c r="BP19" s="72"/>
      <c r="BQ19" s="37" t="s">
        <v>260</v>
      </c>
      <c r="BR19" s="37"/>
      <c r="BS19" s="38"/>
      <c r="BT19" s="38"/>
      <c r="BU19" s="37"/>
      <c r="BV19" s="37"/>
      <c r="BW19" s="39"/>
      <c r="BX19" s="342"/>
      <c r="BY19" s="39"/>
      <c r="BZ19" s="39"/>
      <c r="CA19" s="39"/>
      <c r="CB19" s="39"/>
      <c r="CD19" s="328">
        <f>IF(CA26=0,10000,CA26)</f>
        <v>10000</v>
      </c>
      <c r="CE19" s="72">
        <v>3</v>
      </c>
      <c r="CF19" s="72">
        <v>1</v>
      </c>
      <c r="CG19" s="72"/>
    </row>
    <row r="20" spans="2:85" ht="15" customHeight="1" thickBot="1">
      <c r="B20" s="52">
        <v>5</v>
      </c>
      <c r="C20" s="53">
        <f>IF(D20=0,"",VLOOKUP($D20,#REF!,2,FALSE))</f>
      </c>
      <c r="D20" s="347"/>
      <c r="E20" s="55">
        <f>IF($D20=0,"",VLOOKUP($D20,'Absolutní-BODY'!$E$2:$O$161,4,FALSE))</f>
      </c>
      <c r="F20" s="55">
        <f>IF($D20=0,"",VLOOKUP($D20,'Absolutní-BODY'!$E$2:$O$161,5,FALSE))</f>
      </c>
      <c r="G20" s="55">
        <f>IF($D20=0,"",VLOOKUP($D20,'Absolutní-BODY'!$E$2:$O$161,6,FALSE))</f>
      </c>
      <c r="H20" s="55">
        <f>IF($D20=0,"",VLOOKUP($D20,'Absolutní-BODY'!$E$2:$O$161,7,FALSE))</f>
      </c>
      <c r="I20" s="56">
        <f>IF($D20=0,"",VLOOKUP($D20,'Absolutní-BODY'!$E$2:$O$161,8,FALSE))</f>
      </c>
      <c r="J20" s="56">
        <f>IF($D20=0,"",VLOOKUP($D20,'Absolutní-BODY'!$E$2:$O$161,9,FALSE))</f>
      </c>
      <c r="K20" s="56">
        <f>IF($D20=0,"",VLOOKUP($D20,'Absolutní-BODY'!$E$2:$O$161,10,FALSE))</f>
      </c>
      <c r="L20" s="57">
        <f>IF($D20=0,"",VLOOKUP($D20,'Absolutní-BODY'!$E$2:$O$161,11,FALSE))</f>
      </c>
      <c r="M20" s="43"/>
      <c r="N20" s="328">
        <f>IF(K24=0,10000,K24)</f>
        <v>10000</v>
      </c>
      <c r="O20" s="72">
        <v>2</v>
      </c>
      <c r="P20" s="72">
        <v>7</v>
      </c>
      <c r="S20" s="41"/>
      <c r="T20" s="304">
        <f>IF(U21=0,"",VLOOKUP($U21,#REF!,7,FALSE))</f>
      </c>
      <c r="U20" s="40" t="s">
        <v>8</v>
      </c>
      <c r="V20" s="42">
        <v>1</v>
      </c>
      <c r="W20" s="42">
        <v>2</v>
      </c>
      <c r="X20" s="42">
        <v>3</v>
      </c>
      <c r="Y20" s="340">
        <v>4</v>
      </c>
      <c r="Z20" s="42">
        <v>5</v>
      </c>
      <c r="AA20" s="42">
        <v>6</v>
      </c>
      <c r="AB20" s="42">
        <v>7</v>
      </c>
      <c r="AC20" s="42">
        <v>8</v>
      </c>
      <c r="AE20" s="328">
        <f>IF(AB26=0,10000,AB26)</f>
        <v>10000</v>
      </c>
      <c r="AF20" s="72">
        <v>3</v>
      </c>
      <c r="AG20" s="72">
        <v>2</v>
      </c>
      <c r="AJ20" s="41"/>
      <c r="AK20" s="304">
        <f>IF(AL21=0,"",VLOOKUP($AL21,#REF!,7,FALSE))</f>
      </c>
      <c r="AL20" s="40" t="s">
        <v>8</v>
      </c>
      <c r="AM20" s="42">
        <v>1</v>
      </c>
      <c r="AN20" s="42">
        <v>2</v>
      </c>
      <c r="AO20" s="42">
        <v>3</v>
      </c>
      <c r="AP20" s="340">
        <v>4</v>
      </c>
      <c r="AQ20" s="42">
        <v>5</v>
      </c>
      <c r="AR20" s="42">
        <v>6</v>
      </c>
      <c r="AS20" s="42">
        <v>7</v>
      </c>
      <c r="AT20" s="42">
        <v>8</v>
      </c>
      <c r="AV20" s="328">
        <f>IF(AS26=0,10000,AS26)</f>
        <v>10000</v>
      </c>
      <c r="AW20" s="72">
        <v>3</v>
      </c>
      <c r="AX20" s="72">
        <v>2</v>
      </c>
      <c r="AY20" s="72"/>
      <c r="BA20" s="41"/>
      <c r="BB20" s="304">
        <f>IF(BC21=0,"",VLOOKUP($BC21,#REF!,7,FALSE))</f>
      </c>
      <c r="BC20" s="40" t="s">
        <v>8</v>
      </c>
      <c r="BD20" s="42">
        <v>1</v>
      </c>
      <c r="BE20" s="42">
        <v>2</v>
      </c>
      <c r="BF20" s="42">
        <v>3</v>
      </c>
      <c r="BG20" s="340">
        <v>4</v>
      </c>
      <c r="BH20" s="42">
        <v>5</v>
      </c>
      <c r="BI20" s="42">
        <v>6</v>
      </c>
      <c r="BJ20" s="42">
        <v>7</v>
      </c>
      <c r="BK20" s="42">
        <v>8</v>
      </c>
      <c r="BM20" s="328">
        <f>IF(BJ26=0,10000,BJ26)</f>
        <v>10000</v>
      </c>
      <c r="BN20" s="72">
        <v>3</v>
      </c>
      <c r="BO20" s="72">
        <v>2</v>
      </c>
      <c r="BP20" s="72"/>
      <c r="BR20" s="41"/>
      <c r="BS20" s="304">
        <f>IF(BT21=0,"",VLOOKUP($BT21,#REF!,7,FALSE))</f>
      </c>
      <c r="BT20" s="40" t="s">
        <v>8</v>
      </c>
      <c r="BU20" s="42">
        <v>1</v>
      </c>
      <c r="BV20" s="42">
        <v>2</v>
      </c>
      <c r="BW20" s="42">
        <v>3</v>
      </c>
      <c r="BX20" s="340">
        <v>4</v>
      </c>
      <c r="BY20" s="42">
        <v>5</v>
      </c>
      <c r="BZ20" s="42">
        <v>6</v>
      </c>
      <c r="CA20" s="42">
        <v>7</v>
      </c>
      <c r="CB20" s="42">
        <v>8</v>
      </c>
      <c r="CD20" s="328">
        <f>IF(CA26=0,10000,CA26)</f>
        <v>10000</v>
      </c>
      <c r="CE20" s="72">
        <v>3</v>
      </c>
      <c r="CF20" s="72">
        <v>2</v>
      </c>
      <c r="CG20" s="72"/>
    </row>
    <row r="21" spans="2:85" ht="15" customHeight="1">
      <c r="B21" s="52">
        <v>6</v>
      </c>
      <c r="C21" s="53">
        <f>IF(D21=0,"",VLOOKUP($D21,#REF!,2,FALSE))</f>
      </c>
      <c r="D21" s="347"/>
      <c r="E21" s="55">
        <f>IF($D21=0,"",VLOOKUP($D21,'Absolutní-BODY'!$E$2:$O$161,4,FALSE))</f>
      </c>
      <c r="F21" s="55">
        <f>IF($D21=0,"",VLOOKUP($D21,'Absolutní-BODY'!$E$2:$O$161,5,FALSE))</f>
      </c>
      <c r="G21" s="55">
        <f>IF($D21=0,"",VLOOKUP($D21,'Absolutní-BODY'!$E$2:$O$161,6,FALSE))</f>
      </c>
      <c r="H21" s="55">
        <f>IF($D21=0,"",VLOOKUP($D21,'Absolutní-BODY'!$E$2:$O$161,7,FALSE))</f>
      </c>
      <c r="I21" s="56">
        <f>IF($D21=0,"",VLOOKUP($D21,'Absolutní-BODY'!$E$2:$O$161,8,FALSE))</f>
      </c>
      <c r="J21" s="56">
        <f>IF($D21=0,"",VLOOKUP($D21,'Absolutní-BODY'!$E$2:$O$161,9,FALSE))</f>
      </c>
      <c r="K21" s="56">
        <f>IF($D21=0,"",VLOOKUP($D21,'Absolutní-BODY'!$E$2:$O$161,10,FALSE))</f>
      </c>
      <c r="L21" s="57">
        <f>IF($D21=0,"",VLOOKUP($D21,'Absolutní-BODY'!$E$2:$O$161,11,FALSE))</f>
      </c>
      <c r="M21" s="43"/>
      <c r="N21" s="328">
        <f>IF(K24=0,10000,K24)</f>
        <v>10000</v>
      </c>
      <c r="O21" s="72">
        <v>2</v>
      </c>
      <c r="P21" s="72">
        <v>8</v>
      </c>
      <c r="S21" s="45">
        <v>1</v>
      </c>
      <c r="T21" s="46">
        <f>IF(U21=0,"",VLOOKUP($U21,#REF!,2,FALSE))</f>
      </c>
      <c r="U21" s="47"/>
      <c r="V21" s="48">
        <f>IF($U21=0,"",VLOOKUP($U21,'Absolutní-BODY'!$E$2:$O$161,4,FALSE))</f>
      </c>
      <c r="W21" s="48">
        <f>IF($U21=0,"",VLOOKUP($U21,'Absolutní-BODY'!$E$2:$O$161,5,FALSE))</f>
      </c>
      <c r="X21" s="48">
        <f>IF($U21=0,"",VLOOKUP($U21,'Absolutní-BODY'!$E$2:$O$161,6,FALSE))</f>
      </c>
      <c r="Y21" s="48">
        <f>IF($U21=0,"",VLOOKUP($U21,'Absolutní-BODY'!$E$2:$O$161,7,FALSE))</f>
      </c>
      <c r="Z21" s="49">
        <f>IF($U21=0,"",VLOOKUP($U21,'Absolutní-BODY'!$E$2:$O$161,8,FALSE))</f>
      </c>
      <c r="AA21" s="49">
        <f>IF($U21=0,"",VLOOKUP($U21,'Absolutní-BODY'!$E$2:$O$161,9,FALSE))</f>
      </c>
      <c r="AB21" s="49">
        <f>IF($U21=0,"",VLOOKUP($U21,'Absolutní-BODY'!$E$2:$O$161,10,FALSE))</f>
      </c>
      <c r="AC21" s="50">
        <f>IF($U21=0,"",VLOOKUP($U21,'Absolutní-BODY'!$E$2:$O$161,11,FALSE))</f>
      </c>
      <c r="AE21" s="328">
        <f>IF(AB26=0,10000,AB26)</f>
        <v>10000</v>
      </c>
      <c r="AF21" s="72">
        <v>3</v>
      </c>
      <c r="AG21" s="72">
        <v>3</v>
      </c>
      <c r="AJ21" s="45">
        <v>1</v>
      </c>
      <c r="AK21" s="46">
        <f>IF(AL21=0,"",VLOOKUP($AL21,#REF!,2,FALSE))</f>
      </c>
      <c r="AL21" s="47"/>
      <c r="AM21" s="48">
        <f>IF($AL21=0,"",VLOOKUP($AL21,'Absolutní-BODY'!$E$2:$O$161,4,FALSE))</f>
      </c>
      <c r="AN21" s="48">
        <f>IF($AL21=0,"",VLOOKUP($AL21,'Absolutní-BODY'!$E$2:$O$161,5,FALSE))</f>
      </c>
      <c r="AO21" s="48">
        <f>IF($AL21=0,"",VLOOKUP($AL21,'Absolutní-BODY'!$E$2:$O$161,6,FALSE))</f>
      </c>
      <c r="AP21" s="48">
        <f>IF($AL21=0,"",VLOOKUP($AL21,'Absolutní-BODY'!$E$2:$O$161,7,FALSE))</f>
      </c>
      <c r="AQ21" s="49">
        <f>IF($AL21=0,"",VLOOKUP($AL21,'Absolutní-BODY'!$E$2:$O$161,8,FALSE))</f>
      </c>
      <c r="AR21" s="49">
        <f>IF($AL21=0,"",VLOOKUP($AL21,'Absolutní-BODY'!$E$2:$O$161,9,FALSE))</f>
      </c>
      <c r="AS21" s="49">
        <f>IF($AL21=0,"",VLOOKUP($AL21,'Absolutní-BODY'!$E$2:$O$161,10,FALSE))</f>
      </c>
      <c r="AT21" s="50">
        <f>IF($AL21=0,"",VLOOKUP($AL21,'Absolutní-BODY'!$E$2:$O$161,11,FALSE))</f>
      </c>
      <c r="AV21" s="328">
        <f>IF(AS26=0,10000,AS26)</f>
        <v>10000</v>
      </c>
      <c r="AW21" s="72">
        <v>3</v>
      </c>
      <c r="AX21" s="72">
        <v>3</v>
      </c>
      <c r="AY21" s="72"/>
      <c r="BA21" s="45">
        <v>1</v>
      </c>
      <c r="BB21" s="46">
        <f>IF(BC21=0,"",VLOOKUP($BC21,#REF!,2,FALSE))</f>
      </c>
      <c r="BC21" s="47"/>
      <c r="BD21" s="48">
        <f>IF($BC21=0,"",VLOOKUP($BC21,'Absolutní-BODY'!$E$2:$O$161,4,FALSE))</f>
      </c>
      <c r="BE21" s="48">
        <f>IF($BC21=0,"",VLOOKUP($BC21,'Absolutní-BODY'!$E$2:$O$161,5,FALSE))</f>
      </c>
      <c r="BF21" s="48">
        <f>IF($BC21=0,"",VLOOKUP($BC21,'Absolutní-BODY'!$E$2:$O$161,6,FALSE))</f>
      </c>
      <c r="BG21" s="48">
        <f>IF($BC21=0,"",VLOOKUP($BC21,'Absolutní-BODY'!$E$2:$O$161,7,FALSE))</f>
      </c>
      <c r="BH21" s="49">
        <f>IF($BC21=0,"",VLOOKUP($BC21,'Absolutní-BODY'!$E$2:$O$161,8,FALSE))</f>
      </c>
      <c r="BI21" s="49">
        <f>IF($BC21=0,"",VLOOKUP($BC21,'Absolutní-BODY'!$E$2:$O$161,9,FALSE))</f>
      </c>
      <c r="BJ21" s="49">
        <f>IF($BC21=0,"",VLOOKUP($BC21,'Absolutní-BODY'!$E$2:$O$161,10,FALSE))</f>
      </c>
      <c r="BK21" s="50">
        <f>IF($BC21=0,"",VLOOKUP($BC21,'Absolutní-BODY'!$E$2:$O$161,11,FALSE))</f>
      </c>
      <c r="BM21" s="328">
        <f>IF(BJ26=0,10000,BJ26)</f>
        <v>10000</v>
      </c>
      <c r="BN21" s="72">
        <v>3</v>
      </c>
      <c r="BO21" s="72">
        <v>3</v>
      </c>
      <c r="BP21" s="72"/>
      <c r="BR21" s="45">
        <v>1</v>
      </c>
      <c r="BS21" s="46">
        <f>IF(BT21=0,"",VLOOKUP($BT21,#REF!,2,FALSE))</f>
      </c>
      <c r="BT21" s="47"/>
      <c r="BU21" s="48">
        <f>IF($BT21=0,"",VLOOKUP($BT21,'Absolutní-BODY'!$E$2:$O$161,4,FALSE))</f>
      </c>
      <c r="BV21" s="48">
        <f>IF($BT21=0,"",VLOOKUP($BT21,'Absolutní-BODY'!$E$2:$O$161,5,FALSE))</f>
      </c>
      <c r="BW21" s="48">
        <f>IF($BT21=0,"",VLOOKUP($BT21,'Absolutní-BODY'!$E$2:$O$161,6,FALSE))</f>
      </c>
      <c r="BX21" s="48">
        <f>IF($BT21=0,"",VLOOKUP($BT21,'Absolutní-BODY'!$E$2:$O$161,7,FALSE))</f>
      </c>
      <c r="BY21" s="49">
        <f>IF($BT21=0,"",VLOOKUP($BT21,'Absolutní-BODY'!$E$2:$O$161,8,FALSE))</f>
      </c>
      <c r="BZ21" s="49">
        <f>IF($BT21=0,"",VLOOKUP($BT21,'Absolutní-BODY'!$E$2:$O$161,9,FALSE))</f>
      </c>
      <c r="CA21" s="49">
        <f>IF($BT21=0,"",VLOOKUP($BT21,'Absolutní-BODY'!$E$2:$O$161,10,FALSE))</f>
      </c>
      <c r="CB21" s="50">
        <f>IF($BT21=0,"",VLOOKUP($BT21,'Absolutní-BODY'!$E$2:$O$161,11,FALSE))</f>
      </c>
      <c r="CD21" s="328">
        <f>IF(CA26=0,10000,CA26)</f>
        <v>10000</v>
      </c>
      <c r="CE21" s="72">
        <v>3</v>
      </c>
      <c r="CF21" s="72">
        <v>3</v>
      </c>
      <c r="CG21" s="72"/>
    </row>
    <row r="22" spans="2:85" ht="15" customHeight="1" thickBot="1">
      <c r="B22" s="58" t="s">
        <v>0</v>
      </c>
      <c r="C22" s="59">
        <f>IF(D22=0,"",VLOOKUP($D22,#REF!,2,FALSE))</f>
      </c>
      <c r="D22" s="350"/>
      <c r="E22" s="61">
        <f>IF($D22=0,"",VLOOKUP($D22,'Absolutní-BODY'!$E$2:$O$161,4,FALSE))</f>
      </c>
      <c r="F22" s="61">
        <f>IF($D22=0,"",VLOOKUP($D22,'Absolutní-BODY'!$E$2:$O$161,5,FALSE))</f>
      </c>
      <c r="G22" s="61">
        <f>IF($D22=0,"",VLOOKUP($D22,'Absolutní-BODY'!$E$2:$O$161,6,FALSE))</f>
      </c>
      <c r="H22" s="61">
        <f>IF($D22=0,"",VLOOKUP($D22,'Absolutní-BODY'!$E$2:$O$161,7,FALSE))</f>
      </c>
      <c r="I22" s="62">
        <f>IF($D22=0,"",VLOOKUP($D22,'Absolutní-BODY'!$E$2:$O$161,8,FALSE))</f>
      </c>
      <c r="J22" s="62">
        <f>IF($D22=0,"",VLOOKUP($D22,'Absolutní-BODY'!$E$2:$O$161,9,FALSE))</f>
      </c>
      <c r="K22" s="62">
        <f>IF($D22=0,"",VLOOKUP($D22,'Absolutní-BODY'!$E$2:$O$161,10,FALSE))</f>
      </c>
      <c r="L22" s="63">
        <f>IF($D22=0,"",VLOOKUP($D22,'Absolutní-BODY'!$E$2:$O$161,11,FALSE))</f>
      </c>
      <c r="M22" s="43"/>
      <c r="N22" s="328">
        <f>IF(K24=0,10000,K24)</f>
        <v>10000</v>
      </c>
      <c r="O22" s="72">
        <v>2</v>
      </c>
      <c r="P22" s="72">
        <v>9</v>
      </c>
      <c r="S22" s="52">
        <v>2</v>
      </c>
      <c r="T22" s="53">
        <f>IF(U22=0,"",VLOOKUP($U22,#REF!,2,FALSE))</f>
      </c>
      <c r="U22" s="54"/>
      <c r="V22" s="55">
        <f>IF($U22=0,"",VLOOKUP($U22,'Absolutní-BODY'!$E$2:$O$161,4,FALSE))</f>
      </c>
      <c r="W22" s="55">
        <f>IF($U22=0,"",VLOOKUP($U22,'Absolutní-BODY'!$E$2:$O$161,5,FALSE))</f>
      </c>
      <c r="X22" s="55">
        <f>IF($U22=0,"",VLOOKUP($U22,'Absolutní-BODY'!$E$2:$O$161,6,FALSE))</f>
      </c>
      <c r="Y22" s="55">
        <f>IF($U22=0,"",VLOOKUP($U22,'Absolutní-BODY'!$E$2:$O$161,7,FALSE))</f>
      </c>
      <c r="Z22" s="56">
        <f>IF($U22=0,"",VLOOKUP($U22,'Absolutní-BODY'!$E$2:$O$161,8,FALSE))</f>
      </c>
      <c r="AA22" s="56">
        <f>IF($U22=0,"",VLOOKUP($U22,'Absolutní-BODY'!$E$2:$O$161,9,FALSE))</f>
      </c>
      <c r="AB22" s="56">
        <f>IF($U22=0,"",VLOOKUP($U22,'Absolutní-BODY'!$E$2:$O$161,10,FALSE))</f>
      </c>
      <c r="AC22" s="57">
        <f>IF($U22=0,"",VLOOKUP($U22,'Absolutní-BODY'!$E$2:$O$161,11,FALSE))</f>
      </c>
      <c r="AE22" s="328">
        <f>IF(AB26=0,10000,AB26)</f>
        <v>10000</v>
      </c>
      <c r="AF22" s="72">
        <v>3</v>
      </c>
      <c r="AG22" s="72">
        <v>4</v>
      </c>
      <c r="AJ22" s="52">
        <v>2</v>
      </c>
      <c r="AK22" s="53">
        <f>IF(AL22=0,"",VLOOKUP($AL22,#REF!,2,FALSE))</f>
      </c>
      <c r="AL22" s="54"/>
      <c r="AM22" s="55">
        <f>IF($AL22=0,"",VLOOKUP($AL22,'Absolutní-BODY'!$E$2:$O$161,4,FALSE))</f>
      </c>
      <c r="AN22" s="55">
        <f>IF($AL22=0,"",VLOOKUP($AL22,'Absolutní-BODY'!$E$2:$O$161,5,FALSE))</f>
      </c>
      <c r="AO22" s="55">
        <f>IF($AL22=0,"",VLOOKUP($AL22,'Absolutní-BODY'!$E$2:$O$161,6,FALSE))</f>
      </c>
      <c r="AP22" s="55">
        <f>IF($AL22=0,"",VLOOKUP($AL22,'Absolutní-BODY'!$E$2:$O$161,7,FALSE))</f>
      </c>
      <c r="AQ22" s="56">
        <f>IF($AL22=0,"",VLOOKUP($AL22,'Absolutní-BODY'!$E$2:$O$161,8,FALSE))</f>
      </c>
      <c r="AR22" s="56">
        <f>IF($AL22=0,"",VLOOKUP($AL22,'Absolutní-BODY'!$E$2:$O$161,9,FALSE))</f>
      </c>
      <c r="AS22" s="56">
        <f>IF($AL22=0,"",VLOOKUP($AL22,'Absolutní-BODY'!$E$2:$O$161,10,FALSE))</f>
      </c>
      <c r="AT22" s="57">
        <f>IF($AL22=0,"",VLOOKUP($AL22,'Absolutní-BODY'!$E$2:$O$161,11,FALSE))</f>
      </c>
      <c r="AV22" s="328">
        <f>IF(AS26=0,10000,AS26)</f>
        <v>10000</v>
      </c>
      <c r="AW22" s="72">
        <v>3</v>
      </c>
      <c r="AX22" s="72">
        <v>4</v>
      </c>
      <c r="AY22" s="72"/>
      <c r="BA22" s="52">
        <v>2</v>
      </c>
      <c r="BB22" s="53">
        <f>IF(BC22=0,"",VLOOKUP($BC22,#REF!,2,FALSE))</f>
      </c>
      <c r="BC22" s="54"/>
      <c r="BD22" s="55">
        <f>IF($BC22=0,"",VLOOKUP($BC22,'Absolutní-BODY'!$E$2:$O$161,4,FALSE))</f>
      </c>
      <c r="BE22" s="55">
        <f>IF($BC22=0,"",VLOOKUP($BC22,'Absolutní-BODY'!$E$2:$O$161,5,FALSE))</f>
      </c>
      <c r="BF22" s="55">
        <f>IF($BC22=0,"",VLOOKUP($BC22,'Absolutní-BODY'!$E$2:$O$161,6,FALSE))</f>
      </c>
      <c r="BG22" s="55">
        <f>IF($BC22=0,"",VLOOKUP($BC22,'Absolutní-BODY'!$E$2:$O$161,7,FALSE))</f>
      </c>
      <c r="BH22" s="56">
        <f>IF($BC22=0,"",VLOOKUP($BC22,'Absolutní-BODY'!$E$2:$O$161,8,FALSE))</f>
      </c>
      <c r="BI22" s="56">
        <f>IF($BC22=0,"",VLOOKUP($BC22,'Absolutní-BODY'!$E$2:$O$161,9,FALSE))</f>
      </c>
      <c r="BJ22" s="56">
        <f>IF($BC22=0,"",VLOOKUP($BC22,'Absolutní-BODY'!$E$2:$O$161,10,FALSE))</f>
      </c>
      <c r="BK22" s="57">
        <f>IF($BC22=0,"",VLOOKUP($BC22,'Absolutní-BODY'!$E$2:$O$161,11,FALSE))</f>
      </c>
      <c r="BM22" s="328">
        <f>IF(BJ26=0,10000,BJ26)</f>
        <v>10000</v>
      </c>
      <c r="BN22" s="72">
        <v>3</v>
      </c>
      <c r="BO22" s="72">
        <v>4</v>
      </c>
      <c r="BP22" s="72"/>
      <c r="BR22" s="52">
        <v>2</v>
      </c>
      <c r="BS22" s="53">
        <f>IF(BT22=0,"",VLOOKUP($BT22,#REF!,2,FALSE))</f>
      </c>
      <c r="BT22" s="54"/>
      <c r="BU22" s="55">
        <f>IF($BT22=0,"",VLOOKUP($BT22,'Absolutní-BODY'!$E$2:$O$161,4,FALSE))</f>
      </c>
      <c r="BV22" s="55">
        <f>IF($BT22=0,"",VLOOKUP($BT22,'Absolutní-BODY'!$E$2:$O$161,5,FALSE))</f>
      </c>
      <c r="BW22" s="55">
        <f>IF($BT22=0,"",VLOOKUP($BT22,'Absolutní-BODY'!$E$2:$O$161,6,FALSE))</f>
      </c>
      <c r="BX22" s="55">
        <f>IF($BT22=0,"",VLOOKUP($BT22,'Absolutní-BODY'!$E$2:$O$161,7,FALSE))</f>
      </c>
      <c r="BY22" s="56">
        <f>IF($BT22=0,"",VLOOKUP($BT22,'Absolutní-BODY'!$E$2:$O$161,8,FALSE))</f>
      </c>
      <c r="BZ22" s="56">
        <f>IF($BT22=0,"",VLOOKUP($BT22,'Absolutní-BODY'!$E$2:$O$161,9,FALSE))</f>
      </c>
      <c r="CA22" s="56">
        <f>IF($BT22=0,"",VLOOKUP($BT22,'Absolutní-BODY'!$E$2:$O$161,10,FALSE))</f>
      </c>
      <c r="CB22" s="57">
        <f>IF($BT22=0,"",VLOOKUP($BT22,'Absolutní-BODY'!$E$2:$O$161,11,FALSE))</f>
      </c>
      <c r="CD22" s="328">
        <f>IF(CA26=0,10000,CA26)</f>
        <v>10000</v>
      </c>
      <c r="CE22" s="72">
        <v>3</v>
      </c>
      <c r="CF22" s="72">
        <v>4</v>
      </c>
      <c r="CG22" s="72"/>
    </row>
    <row r="23" spans="2:85" ht="15" customHeight="1" thickBot="1">
      <c r="B23" s="64"/>
      <c r="C23" s="65"/>
      <c r="D23" s="65"/>
      <c r="E23" s="66">
        <f aca="true" t="shared" si="9" ref="E23:L23">SUM(E16:E22)</f>
        <v>0</v>
      </c>
      <c r="F23" s="67">
        <f t="shared" si="9"/>
        <v>0</v>
      </c>
      <c r="G23" s="67">
        <f t="shared" si="9"/>
        <v>0</v>
      </c>
      <c r="H23" s="67">
        <f t="shared" si="9"/>
        <v>0</v>
      </c>
      <c r="I23" s="68">
        <f t="shared" si="9"/>
        <v>0</v>
      </c>
      <c r="J23" s="68">
        <f t="shared" si="9"/>
        <v>0</v>
      </c>
      <c r="K23" s="68">
        <f t="shared" si="9"/>
        <v>0</v>
      </c>
      <c r="L23" s="69">
        <f t="shared" si="9"/>
        <v>0</v>
      </c>
      <c r="M23" s="43"/>
      <c r="N23" s="328">
        <f>IF(K24=0,10000,K24)</f>
        <v>10000</v>
      </c>
      <c r="O23" s="72">
        <v>2</v>
      </c>
      <c r="P23" s="72">
        <v>10</v>
      </c>
      <c r="S23" s="52">
        <v>3</v>
      </c>
      <c r="T23" s="53">
        <f>IF(U23=0,"",VLOOKUP($U23,#REF!,2,FALSE))</f>
      </c>
      <c r="U23" s="54"/>
      <c r="V23" s="55">
        <f>IF($U23=0,"",VLOOKUP($U23,'Absolutní-BODY'!$E$2:$O$161,4,FALSE))</f>
      </c>
      <c r="W23" s="55">
        <f>IF($U23=0,"",VLOOKUP($U23,'Absolutní-BODY'!$E$2:$O$161,5,FALSE))</f>
      </c>
      <c r="X23" s="55">
        <f>IF($U23=0,"",VLOOKUP($U23,'Absolutní-BODY'!$E$2:$O$161,6,FALSE))</f>
      </c>
      <c r="Y23" s="55">
        <f>IF($U23=0,"",VLOOKUP($U23,'Absolutní-BODY'!$E$2:$O$161,7,FALSE))</f>
      </c>
      <c r="Z23" s="56">
        <f>IF($U23=0,"",VLOOKUP($U23,'Absolutní-BODY'!$E$2:$O$161,8,FALSE))</f>
      </c>
      <c r="AA23" s="56">
        <f>IF($U23=0,"",VLOOKUP($U23,'Absolutní-BODY'!$E$2:$O$161,9,FALSE))</f>
      </c>
      <c r="AB23" s="56">
        <f>IF($U23=0,"",VLOOKUP($U23,'Absolutní-BODY'!$E$2:$O$161,10,FALSE))</f>
      </c>
      <c r="AC23" s="57">
        <f>IF($U23=0,"",VLOOKUP($U23,'Absolutní-BODY'!$E$2:$O$161,11,FALSE))</f>
      </c>
      <c r="AE23" s="328">
        <f>IF(AB26=0,10000,AB26)</f>
        <v>10000</v>
      </c>
      <c r="AF23" s="72">
        <v>3</v>
      </c>
      <c r="AG23" s="72">
        <v>5</v>
      </c>
      <c r="AJ23" s="52">
        <v>3</v>
      </c>
      <c r="AK23" s="53">
        <f>IF(AL23=0,"",VLOOKUP($AL23,#REF!,2,FALSE))</f>
      </c>
      <c r="AL23" s="54"/>
      <c r="AM23" s="55">
        <f>IF($AL23=0,"",VLOOKUP($AL23,'Absolutní-BODY'!$E$2:$O$161,4,FALSE))</f>
      </c>
      <c r="AN23" s="55">
        <f>IF($AL23=0,"",VLOOKUP($AL23,'Absolutní-BODY'!$E$2:$O$161,5,FALSE))</f>
      </c>
      <c r="AO23" s="55">
        <f>IF($AL23=0,"",VLOOKUP($AL23,'Absolutní-BODY'!$E$2:$O$161,6,FALSE))</f>
      </c>
      <c r="AP23" s="55">
        <f>IF($AL23=0,"",VLOOKUP($AL23,'Absolutní-BODY'!$E$2:$O$161,7,FALSE))</f>
      </c>
      <c r="AQ23" s="56">
        <f>IF($AL23=0,"",VLOOKUP($AL23,'Absolutní-BODY'!$E$2:$O$161,8,FALSE))</f>
      </c>
      <c r="AR23" s="56">
        <f>IF($AL23=0,"",VLOOKUP($AL23,'Absolutní-BODY'!$E$2:$O$161,9,FALSE))</f>
      </c>
      <c r="AS23" s="56">
        <f>IF($AL23=0,"",VLOOKUP($AL23,'Absolutní-BODY'!$E$2:$O$161,10,FALSE))</f>
      </c>
      <c r="AT23" s="57">
        <f>IF($AL23=0,"",VLOOKUP($AL23,'Absolutní-BODY'!$E$2:$O$161,11,FALSE))</f>
      </c>
      <c r="AV23" s="328">
        <f>IF(AS26=0,10000,AS26)</f>
        <v>10000</v>
      </c>
      <c r="AW23" s="72">
        <v>3</v>
      </c>
      <c r="AX23" s="72">
        <v>5</v>
      </c>
      <c r="AY23" s="72"/>
      <c r="BA23" s="52">
        <v>3</v>
      </c>
      <c r="BB23" s="53">
        <f>IF(BC23=0,"",VLOOKUP($BC23,#REF!,2,FALSE))</f>
      </c>
      <c r="BC23" s="54"/>
      <c r="BD23" s="55">
        <f>IF($BC23=0,"",VLOOKUP($BC23,'Absolutní-BODY'!$E$2:$O$161,4,FALSE))</f>
      </c>
      <c r="BE23" s="55">
        <f>IF($BC23=0,"",VLOOKUP($BC23,'Absolutní-BODY'!$E$2:$O$161,5,FALSE))</f>
      </c>
      <c r="BF23" s="55">
        <f>IF($BC23=0,"",VLOOKUP($BC23,'Absolutní-BODY'!$E$2:$O$161,6,FALSE))</f>
      </c>
      <c r="BG23" s="55">
        <f>IF($BC23=0,"",VLOOKUP($BC23,'Absolutní-BODY'!$E$2:$O$161,7,FALSE))</f>
      </c>
      <c r="BH23" s="56">
        <f>IF($BC23=0,"",VLOOKUP($BC23,'Absolutní-BODY'!$E$2:$O$161,8,FALSE))</f>
      </c>
      <c r="BI23" s="56">
        <f>IF($BC23=0,"",VLOOKUP($BC23,'Absolutní-BODY'!$E$2:$O$161,9,FALSE))</f>
      </c>
      <c r="BJ23" s="56">
        <f>IF($BC23=0,"",VLOOKUP($BC23,'Absolutní-BODY'!$E$2:$O$161,10,FALSE))</f>
      </c>
      <c r="BK23" s="57">
        <f>IF($BC23=0,"",VLOOKUP($BC23,'Absolutní-BODY'!$E$2:$O$161,11,FALSE))</f>
      </c>
      <c r="BM23" s="328">
        <f>IF(BJ26=0,10000,BJ26)</f>
        <v>10000</v>
      </c>
      <c r="BN23" s="72">
        <v>3</v>
      </c>
      <c r="BO23" s="72">
        <v>5</v>
      </c>
      <c r="BP23" s="72"/>
      <c r="BR23" s="52">
        <v>3</v>
      </c>
      <c r="BS23" s="53">
        <f>IF(BT23=0,"",VLOOKUP($BT23,#REF!,2,FALSE))</f>
      </c>
      <c r="BT23" s="54"/>
      <c r="BU23" s="55">
        <f>IF($BT23=0,"",VLOOKUP($BT23,'Absolutní-BODY'!$E$2:$O$161,4,FALSE))</f>
      </c>
      <c r="BV23" s="55">
        <f>IF($BT23=0,"",VLOOKUP($BT23,'Absolutní-BODY'!$E$2:$O$161,5,FALSE))</f>
      </c>
      <c r="BW23" s="55">
        <f>IF($BT23=0,"",VLOOKUP($BT23,'Absolutní-BODY'!$E$2:$O$161,6,FALSE))</f>
      </c>
      <c r="BX23" s="55">
        <f>IF($BT23=0,"",VLOOKUP($BT23,'Absolutní-BODY'!$E$2:$O$161,7,FALSE))</f>
      </c>
      <c r="BY23" s="56">
        <f>IF($BT23=0,"",VLOOKUP($BT23,'Absolutní-BODY'!$E$2:$O$161,8,FALSE))</f>
      </c>
      <c r="BZ23" s="56">
        <f>IF($BT23=0,"",VLOOKUP($BT23,'Absolutní-BODY'!$E$2:$O$161,9,FALSE))</f>
      </c>
      <c r="CA23" s="56">
        <f>IF($BT23=0,"",VLOOKUP($BT23,'Absolutní-BODY'!$E$2:$O$161,10,FALSE))</f>
      </c>
      <c r="CB23" s="57">
        <f>IF($BT23=0,"",VLOOKUP($BT23,'Absolutní-BODY'!$E$2:$O$161,11,FALSE))</f>
      </c>
      <c r="CD23" s="328">
        <f>IF(CA26=0,10000,CA26)</f>
        <v>10000</v>
      </c>
      <c r="CE23" s="72">
        <v>3</v>
      </c>
      <c r="CF23" s="72">
        <v>5</v>
      </c>
      <c r="CG23" s="72"/>
    </row>
    <row r="24" spans="2:85" ht="15" customHeight="1" thickBot="1">
      <c r="B24" s="305">
        <f>C15</f>
      </c>
      <c r="C24" s="309"/>
      <c r="D24" s="346">
        <f>Q24</f>
        <v>0</v>
      </c>
      <c r="E24" s="311" t="s">
        <v>17</v>
      </c>
      <c r="F24" s="70"/>
      <c r="G24" s="70" t="s">
        <v>78</v>
      </c>
      <c r="H24" s="341">
        <f>SUM(E23:L23)</f>
        <v>0</v>
      </c>
      <c r="I24" s="338"/>
      <c r="J24" s="136"/>
      <c r="K24" s="329">
        <f>SUM(E23:L23)</f>
        <v>0</v>
      </c>
      <c r="L24" s="330"/>
      <c r="M24" s="71"/>
      <c r="N24" s="328">
        <f>IF(K24=0,10000,K24)</f>
        <v>10000</v>
      </c>
      <c r="O24" s="328">
        <v>2</v>
      </c>
      <c r="P24" s="328">
        <v>11</v>
      </c>
      <c r="Q24" s="331">
        <f>IF(D2&lt;1,0,D2-2)</f>
        <v>0</v>
      </c>
      <c r="S24" s="58" t="s">
        <v>0</v>
      </c>
      <c r="T24" s="59">
        <f>IF(U24=0,"",VLOOKUP($U24,#REF!,2,FALSE))</f>
      </c>
      <c r="U24" s="60"/>
      <c r="V24" s="61">
        <f>IF($U24=0,"",VLOOKUP($U24,'Absolutní-BODY'!$E$2:$O$161,4,FALSE))</f>
      </c>
      <c r="W24" s="61">
        <f>IF($U24=0,"",VLOOKUP($U24,'Absolutní-BODY'!$E$2:$O$161,5,FALSE))</f>
      </c>
      <c r="X24" s="61">
        <f>IF($U24=0,"",VLOOKUP($U24,'Absolutní-BODY'!$E$2:$O$161,6,FALSE))</f>
      </c>
      <c r="Y24" s="61">
        <f>IF($U24=0,"",VLOOKUP($U24,'Absolutní-BODY'!$E$2:$O$161,7,FALSE))</f>
      </c>
      <c r="Z24" s="62">
        <f>IF($U24=0,"",VLOOKUP($U24,'Absolutní-BODY'!$E$2:$O$161,8,FALSE))</f>
      </c>
      <c r="AA24" s="62">
        <f>IF($U24=0,"",VLOOKUP($U24,'Absolutní-BODY'!$E$2:$O$161,9,FALSE))</f>
      </c>
      <c r="AB24" s="62">
        <f>IF($U24=0,"",VLOOKUP($U24,'Absolutní-BODY'!$E$2:$O$161,10,FALSE))</f>
      </c>
      <c r="AC24" s="63">
        <f>IF($U24=0,"",VLOOKUP($U24,'Absolutní-BODY'!$E$2:$O$161,11,FALSE))</f>
      </c>
      <c r="AE24" s="328">
        <f>IF(AB26=0,10000,AB26)</f>
        <v>10000</v>
      </c>
      <c r="AF24" s="72">
        <v>3</v>
      </c>
      <c r="AG24" s="72">
        <v>6</v>
      </c>
      <c r="AJ24" s="58" t="s">
        <v>0</v>
      </c>
      <c r="AK24" s="59">
        <f>IF(AL24=0,"",VLOOKUP($AL24,#REF!,2,FALSE))</f>
      </c>
      <c r="AL24" s="60"/>
      <c r="AM24" s="61">
        <f>IF($AL24=0,"",VLOOKUP($AL24,'Absolutní-BODY'!$E$2:$O$161,4,FALSE))</f>
      </c>
      <c r="AN24" s="61">
        <f>IF($AL24=0,"",VLOOKUP($AL24,'Absolutní-BODY'!$E$2:$O$161,5,FALSE))</f>
      </c>
      <c r="AO24" s="61">
        <f>IF($AL24=0,"",VLOOKUP($AL24,'Absolutní-BODY'!$E$2:$O$161,6,FALSE))</f>
      </c>
      <c r="AP24" s="61">
        <f>IF($AL24=0,"",VLOOKUP($AL24,'Absolutní-BODY'!$E$2:$O$161,7,FALSE))</f>
      </c>
      <c r="AQ24" s="62">
        <f>IF($AL24=0,"",VLOOKUP($AL24,'Absolutní-BODY'!$E$2:$O$161,8,FALSE))</f>
      </c>
      <c r="AR24" s="62">
        <f>IF($AL24=0,"",VLOOKUP($AL24,'Absolutní-BODY'!$E$2:$O$161,9,FALSE))</f>
      </c>
      <c r="AS24" s="62">
        <f>IF($AL24=0,"",VLOOKUP($AL24,'Absolutní-BODY'!$E$2:$O$161,10,FALSE))</f>
      </c>
      <c r="AT24" s="63">
        <f>IF($AL24=0,"",VLOOKUP($AL24,'Absolutní-BODY'!$E$2:$O$161,11,FALSE))</f>
      </c>
      <c r="AV24" s="328">
        <f>IF(AS26=0,10000,AS26)</f>
        <v>10000</v>
      </c>
      <c r="AW24" s="72">
        <v>3</v>
      </c>
      <c r="AX24" s="72">
        <v>6</v>
      </c>
      <c r="AY24" s="72"/>
      <c r="BA24" s="58" t="s">
        <v>0</v>
      </c>
      <c r="BB24" s="59">
        <f>IF(BC24=0,"",VLOOKUP($BC24,#REF!,2,FALSE))</f>
      </c>
      <c r="BC24" s="60"/>
      <c r="BD24" s="61">
        <f>IF($BC24=0,"",VLOOKUP($BC24,'Absolutní-BODY'!$E$2:$O$161,4,FALSE))</f>
      </c>
      <c r="BE24" s="61">
        <f>IF($BC24=0,"",VLOOKUP($BC24,'Absolutní-BODY'!$E$2:$O$161,5,FALSE))</f>
      </c>
      <c r="BF24" s="61">
        <f>IF($BC24=0,"",VLOOKUP($BC24,'Absolutní-BODY'!$E$2:$O$161,6,FALSE))</f>
      </c>
      <c r="BG24" s="61">
        <f>IF($BC24=0,"",VLOOKUP($BC24,'Absolutní-BODY'!$E$2:$O$161,7,FALSE))</f>
      </c>
      <c r="BH24" s="62">
        <f>IF($BC24=0,"",VLOOKUP($BC24,'Absolutní-BODY'!$E$2:$O$161,8,FALSE))</f>
      </c>
      <c r="BI24" s="62">
        <f>IF($BC24=0,"",VLOOKUP($BC24,'Absolutní-BODY'!$E$2:$O$161,9,FALSE))</f>
      </c>
      <c r="BJ24" s="62">
        <f>IF($BC24=0,"",VLOOKUP($BC24,'Absolutní-BODY'!$E$2:$O$161,10,FALSE))</f>
      </c>
      <c r="BK24" s="63">
        <f>IF($BC24=0,"",VLOOKUP($BC24,'Absolutní-BODY'!$E$2:$O$161,11,FALSE))</f>
      </c>
      <c r="BM24" s="328">
        <f>IF(BJ26=0,10000,BJ26)</f>
        <v>10000</v>
      </c>
      <c r="BN24" s="72">
        <v>3</v>
      </c>
      <c r="BO24" s="72">
        <v>6</v>
      </c>
      <c r="BP24" s="72"/>
      <c r="BR24" s="58" t="s">
        <v>0</v>
      </c>
      <c r="BS24" s="59">
        <f>IF(BT24=0,"",VLOOKUP($BT24,#REF!,2,FALSE))</f>
      </c>
      <c r="BT24" s="60"/>
      <c r="BU24" s="61">
        <f>IF($BT24=0,"",VLOOKUP($BT24,'Absolutní-BODY'!$E$2:$O$161,4,FALSE))</f>
      </c>
      <c r="BV24" s="61">
        <f>IF($BT24=0,"",VLOOKUP($BT24,'Absolutní-BODY'!$E$2:$O$161,5,FALSE))</f>
      </c>
      <c r="BW24" s="61">
        <f>IF($BT24=0,"",VLOOKUP($BT24,'Absolutní-BODY'!$E$2:$O$161,6,FALSE))</f>
      </c>
      <c r="BX24" s="61">
        <f>IF($BT24=0,"",VLOOKUP($BT24,'Absolutní-BODY'!$E$2:$O$161,7,FALSE))</f>
      </c>
      <c r="BY24" s="62">
        <f>IF($BT24=0,"",VLOOKUP($BT24,'Absolutní-BODY'!$E$2:$O$161,8,FALSE))</f>
      </c>
      <c r="BZ24" s="62">
        <f>IF($BT24=0,"",VLOOKUP($BT24,'Absolutní-BODY'!$E$2:$O$161,9,FALSE))</f>
      </c>
      <c r="CA24" s="62">
        <f>IF($BT24=0,"",VLOOKUP($BT24,'Absolutní-BODY'!$E$2:$O$161,10,FALSE))</f>
      </c>
      <c r="CB24" s="63">
        <f>IF($BT24=0,"",VLOOKUP($BT24,'Absolutní-BODY'!$E$2:$O$161,11,FALSE))</f>
      </c>
      <c r="CD24" s="328">
        <f>IF(CA26=0,10000,CA26)</f>
        <v>10000</v>
      </c>
      <c r="CE24" s="72">
        <v>3</v>
      </c>
      <c r="CF24" s="72">
        <v>6</v>
      </c>
      <c r="CG24" s="72"/>
    </row>
    <row r="25" spans="1:85" ht="15" customHeight="1" thickBot="1">
      <c r="A25" s="37" t="s">
        <v>260</v>
      </c>
      <c r="B25" s="37"/>
      <c r="C25" s="38"/>
      <c r="D25" s="38"/>
      <c r="E25" s="37"/>
      <c r="F25" s="37"/>
      <c r="G25" s="39"/>
      <c r="H25" s="342"/>
      <c r="I25" s="39"/>
      <c r="J25" s="39"/>
      <c r="K25" s="39"/>
      <c r="L25" s="39"/>
      <c r="M25" s="37"/>
      <c r="N25" s="328">
        <f>IF(K35=0,10000,K35)</f>
        <v>10000</v>
      </c>
      <c r="O25" s="72">
        <v>3</v>
      </c>
      <c r="P25" s="72">
        <v>1</v>
      </c>
      <c r="S25" s="64"/>
      <c r="T25" s="65"/>
      <c r="U25" s="65"/>
      <c r="V25" s="66">
        <f aca="true" t="shared" si="10" ref="V25:AC25">SUM(V21:V24)</f>
        <v>0</v>
      </c>
      <c r="W25" s="67">
        <f t="shared" si="10"/>
        <v>0</v>
      </c>
      <c r="X25" s="67">
        <f t="shared" si="10"/>
        <v>0</v>
      </c>
      <c r="Y25" s="67">
        <f t="shared" si="10"/>
        <v>0</v>
      </c>
      <c r="Z25" s="68">
        <f t="shared" si="10"/>
        <v>0</v>
      </c>
      <c r="AA25" s="68">
        <f t="shared" si="10"/>
        <v>0</v>
      </c>
      <c r="AB25" s="68">
        <f t="shared" si="10"/>
        <v>0</v>
      </c>
      <c r="AC25" s="69">
        <f t="shared" si="10"/>
        <v>0</v>
      </c>
      <c r="AE25" s="328">
        <f>IF(AB26=0,10000,AB26)</f>
        <v>10000</v>
      </c>
      <c r="AF25" s="72">
        <v>3</v>
      </c>
      <c r="AG25" s="72">
        <v>7</v>
      </c>
      <c r="AJ25" s="64"/>
      <c r="AK25" s="65"/>
      <c r="AL25" s="65"/>
      <c r="AM25" s="66">
        <f aca="true" t="shared" si="11" ref="AM25:AT25">SUM(AM21:AM24)</f>
        <v>0</v>
      </c>
      <c r="AN25" s="67">
        <f t="shared" si="11"/>
        <v>0</v>
      </c>
      <c r="AO25" s="67">
        <f t="shared" si="11"/>
        <v>0</v>
      </c>
      <c r="AP25" s="67">
        <f t="shared" si="11"/>
        <v>0</v>
      </c>
      <c r="AQ25" s="68">
        <f t="shared" si="11"/>
        <v>0</v>
      </c>
      <c r="AR25" s="68">
        <f t="shared" si="11"/>
        <v>0</v>
      </c>
      <c r="AS25" s="68">
        <f t="shared" si="11"/>
        <v>0</v>
      </c>
      <c r="AT25" s="69">
        <f t="shared" si="11"/>
        <v>0</v>
      </c>
      <c r="AV25" s="328">
        <f>IF(AS26=0,10000,AS26)</f>
        <v>10000</v>
      </c>
      <c r="AW25" s="72">
        <v>3</v>
      </c>
      <c r="AX25" s="72">
        <v>7</v>
      </c>
      <c r="AY25" s="72"/>
      <c r="BA25" s="64"/>
      <c r="BB25" s="65"/>
      <c r="BC25" s="65"/>
      <c r="BD25" s="66">
        <f aca="true" t="shared" si="12" ref="BD25:BK25">SUM(BD21:BD24)</f>
        <v>0</v>
      </c>
      <c r="BE25" s="67">
        <f t="shared" si="12"/>
        <v>0</v>
      </c>
      <c r="BF25" s="67">
        <f t="shared" si="12"/>
        <v>0</v>
      </c>
      <c r="BG25" s="67">
        <f t="shared" si="12"/>
        <v>0</v>
      </c>
      <c r="BH25" s="68">
        <f t="shared" si="12"/>
        <v>0</v>
      </c>
      <c r="BI25" s="68">
        <f t="shared" si="12"/>
        <v>0</v>
      </c>
      <c r="BJ25" s="68">
        <f t="shared" si="12"/>
        <v>0</v>
      </c>
      <c r="BK25" s="69">
        <f t="shared" si="12"/>
        <v>0</v>
      </c>
      <c r="BM25" s="328">
        <f>IF(BJ26=0,10000,BJ26)</f>
        <v>10000</v>
      </c>
      <c r="BN25" s="72">
        <v>3</v>
      </c>
      <c r="BO25" s="72">
        <v>7</v>
      </c>
      <c r="BP25" s="72"/>
      <c r="BR25" s="64"/>
      <c r="BS25" s="65"/>
      <c r="BT25" s="65"/>
      <c r="BU25" s="66">
        <f aca="true" t="shared" si="13" ref="BU25:CB25">SUM(BU21:BU24)</f>
        <v>0</v>
      </c>
      <c r="BV25" s="67">
        <f t="shared" si="13"/>
        <v>0</v>
      </c>
      <c r="BW25" s="67">
        <f t="shared" si="13"/>
        <v>0</v>
      </c>
      <c r="BX25" s="67">
        <f t="shared" si="13"/>
        <v>0</v>
      </c>
      <c r="BY25" s="68">
        <f t="shared" si="13"/>
        <v>0</v>
      </c>
      <c r="BZ25" s="68">
        <f t="shared" si="13"/>
        <v>0</v>
      </c>
      <c r="CA25" s="68">
        <f t="shared" si="13"/>
        <v>0</v>
      </c>
      <c r="CB25" s="69">
        <f t="shared" si="13"/>
        <v>0</v>
      </c>
      <c r="CD25" s="328">
        <f>IF(CA26=0,10000,CA26)</f>
        <v>10000</v>
      </c>
      <c r="CE25" s="72">
        <v>3</v>
      </c>
      <c r="CF25" s="72">
        <v>7</v>
      </c>
      <c r="CG25" s="72"/>
    </row>
    <row r="26" spans="2:85" ht="15" customHeight="1" thickBot="1">
      <c r="B26" s="41"/>
      <c r="C26" s="304">
        <f>IF(D27=0,"",VLOOKUP($D27,#REF!,7,FALSE))</f>
      </c>
      <c r="D26" s="40" t="s">
        <v>8</v>
      </c>
      <c r="E26" s="42">
        <v>1</v>
      </c>
      <c r="F26" s="42">
        <v>2</v>
      </c>
      <c r="G26" s="42">
        <v>3</v>
      </c>
      <c r="H26" s="340">
        <v>4</v>
      </c>
      <c r="I26" s="42">
        <v>5</v>
      </c>
      <c r="J26" s="42">
        <v>6</v>
      </c>
      <c r="K26" s="42">
        <v>7</v>
      </c>
      <c r="L26" s="42">
        <v>8</v>
      </c>
      <c r="M26" s="43"/>
      <c r="N26" s="328">
        <f>IF(K35=0,10000,K35)</f>
        <v>10000</v>
      </c>
      <c r="O26" s="72">
        <v>3</v>
      </c>
      <c r="P26" s="72">
        <v>2</v>
      </c>
      <c r="S26" s="312">
        <f>T20</f>
      </c>
      <c r="T26" s="309"/>
      <c r="U26" s="346">
        <f>AH26</f>
        <v>0</v>
      </c>
      <c r="V26" s="311" t="s">
        <v>17</v>
      </c>
      <c r="W26" s="70"/>
      <c r="X26" s="70" t="s">
        <v>78</v>
      </c>
      <c r="Y26" s="341">
        <f>SUM(V25:AC25)</f>
        <v>0</v>
      </c>
      <c r="Z26" s="307" t="s">
        <v>1</v>
      </c>
      <c r="AA26" s="136"/>
      <c r="AB26" s="307">
        <f>SUM(V25:AC25)</f>
        <v>0</v>
      </c>
      <c r="AC26" s="308"/>
      <c r="AE26" s="328">
        <f>IF(AB26=0,10000,AB26)</f>
        <v>10000</v>
      </c>
      <c r="AF26" s="72">
        <v>3</v>
      </c>
      <c r="AG26" s="72">
        <v>8</v>
      </c>
      <c r="AH26" s="331">
        <f>IF(AH18&lt;1,0,AH18-1)</f>
        <v>0</v>
      </c>
      <c r="AJ26" s="312">
        <f>AK20</f>
      </c>
      <c r="AK26" s="309"/>
      <c r="AL26" s="346">
        <f>AY26</f>
        <v>0</v>
      </c>
      <c r="AM26" s="311" t="s">
        <v>17</v>
      </c>
      <c r="AN26" s="70"/>
      <c r="AO26" s="70" t="s">
        <v>78</v>
      </c>
      <c r="AP26" s="341">
        <f>SUM(AM25:AT25)</f>
        <v>0</v>
      </c>
      <c r="AQ26" s="307" t="s">
        <v>1</v>
      </c>
      <c r="AR26" s="136"/>
      <c r="AS26" s="307">
        <f>SUM(AM25:AT25)</f>
        <v>0</v>
      </c>
      <c r="AT26" s="308"/>
      <c r="AV26" s="328">
        <f>IF(AS26=0,10000,AS26)</f>
        <v>10000</v>
      </c>
      <c r="AW26" s="72">
        <v>3</v>
      </c>
      <c r="AX26" s="72">
        <v>8</v>
      </c>
      <c r="AY26" s="331">
        <f>IF(AY18&lt;1,0,AY18-1)</f>
        <v>0</v>
      </c>
      <c r="BA26" s="312">
        <f>BB20</f>
      </c>
      <c r="BB26" s="309"/>
      <c r="BC26" s="346">
        <f>BP26</f>
        <v>0</v>
      </c>
      <c r="BD26" s="311" t="s">
        <v>17</v>
      </c>
      <c r="BE26" s="70"/>
      <c r="BF26" s="70" t="s">
        <v>78</v>
      </c>
      <c r="BG26" s="341">
        <f>SUM(BD25:BK25)</f>
        <v>0</v>
      </c>
      <c r="BH26" s="307" t="s">
        <v>1</v>
      </c>
      <c r="BI26" s="136"/>
      <c r="BJ26" s="307">
        <f>SUM(BD25:BK25)</f>
        <v>0</v>
      </c>
      <c r="BK26" s="308"/>
      <c r="BM26" s="328">
        <f>IF(BJ26=0,10000,BJ26)</f>
        <v>10000</v>
      </c>
      <c r="BN26" s="72">
        <v>3</v>
      </c>
      <c r="BO26" s="72">
        <v>8</v>
      </c>
      <c r="BP26" s="331">
        <f>IF(BP18&lt;1,0,BP18-1)</f>
        <v>0</v>
      </c>
      <c r="BR26" s="312">
        <f>BS20</f>
      </c>
      <c r="BS26" s="309"/>
      <c r="BT26" s="346">
        <f>CG26</f>
        <v>0</v>
      </c>
      <c r="BU26" s="311" t="s">
        <v>17</v>
      </c>
      <c r="BV26" s="70"/>
      <c r="BW26" s="70" t="s">
        <v>78</v>
      </c>
      <c r="BX26" s="341">
        <f>SUM(BU25:CB25)</f>
        <v>0</v>
      </c>
      <c r="BY26" s="307" t="s">
        <v>1</v>
      </c>
      <c r="BZ26" s="136"/>
      <c r="CA26" s="307">
        <f>SUM(BU25:CB25)</f>
        <v>0</v>
      </c>
      <c r="CB26" s="308"/>
      <c r="CD26" s="328">
        <f>IF(CA26=0,10000,CA26)</f>
        <v>10000</v>
      </c>
      <c r="CE26" s="72">
        <v>3</v>
      </c>
      <c r="CF26" s="72">
        <v>8</v>
      </c>
      <c r="CG26" s="331">
        <f>IF(CG18&lt;1,0,CG18-1)</f>
        <v>0</v>
      </c>
    </row>
    <row r="27" spans="2:85" ht="15" customHeight="1" thickBot="1">
      <c r="B27" s="45">
        <v>1</v>
      </c>
      <c r="C27" s="46">
        <f>IF(D27=0,"",VLOOKUP($D27,#REF!,2,FALSE))</f>
      </c>
      <c r="D27" s="47"/>
      <c r="E27" s="48">
        <f>IF($D27=0,"",VLOOKUP($D27,'Absolutní-BODY'!$E$2:$O$161,4,FALSE))</f>
      </c>
      <c r="F27" s="48">
        <f>IF($D27=0,"",VLOOKUP($D27,'Absolutní-BODY'!$E$2:$O$161,5,FALSE))</f>
      </c>
      <c r="G27" s="48">
        <f>IF($D27=0,"",VLOOKUP($D27,'Absolutní-BODY'!$E$2:$O$161,6,FALSE))</f>
      </c>
      <c r="H27" s="48">
        <f>IF($D27=0,"",VLOOKUP($D27,'Absolutní-BODY'!$E$2:$O$161,7,FALSE))</f>
      </c>
      <c r="I27" s="49">
        <f>IF($D27=0,"",VLOOKUP($D27,'Absolutní-BODY'!$E$2:$O$161,8,FALSE))</f>
      </c>
      <c r="J27" s="49">
        <f>IF($D27=0,"",VLOOKUP($D27,'Absolutní-BODY'!$E$2:$O$161,9,FALSE))</f>
      </c>
      <c r="K27" s="49">
        <f>IF($D27=0,"",VLOOKUP($D27,'Absolutní-BODY'!$E$2:$O$161,10,FALSE))</f>
      </c>
      <c r="L27" s="50">
        <f>IF($D27=0,"",VLOOKUP($D27,'Absolutní-BODY'!$E$2:$O$161,11,FALSE))</f>
      </c>
      <c r="M27" s="43"/>
      <c r="N27" s="328">
        <f>IF(K35=0,10000,K35)</f>
        <v>10000</v>
      </c>
      <c r="O27" s="72">
        <v>3</v>
      </c>
      <c r="P27" s="72">
        <v>3</v>
      </c>
      <c r="R27" s="37" t="s">
        <v>259</v>
      </c>
      <c r="S27" s="51"/>
      <c r="T27" s="65"/>
      <c r="U27" s="65"/>
      <c r="V27" s="51"/>
      <c r="W27" s="51"/>
      <c r="X27" s="51"/>
      <c r="Y27" s="51"/>
      <c r="Z27" s="51"/>
      <c r="AA27" s="51"/>
      <c r="AB27" s="51"/>
      <c r="AC27" s="51"/>
      <c r="AD27" s="37" t="s">
        <v>259</v>
      </c>
      <c r="AE27" s="328">
        <f>IF(AB34=0,10000,AB34)</f>
        <v>10000</v>
      </c>
      <c r="AF27" s="72">
        <v>4</v>
      </c>
      <c r="AG27" s="72">
        <v>1</v>
      </c>
      <c r="AI27" s="37" t="s">
        <v>259</v>
      </c>
      <c r="AJ27" s="51"/>
      <c r="AK27" s="65"/>
      <c r="AL27" s="65"/>
      <c r="AM27" s="51"/>
      <c r="AN27" s="51"/>
      <c r="AO27" s="51"/>
      <c r="AP27" s="51"/>
      <c r="AQ27" s="51"/>
      <c r="AR27" s="51"/>
      <c r="AS27" s="51"/>
      <c r="AT27" s="51"/>
      <c r="AV27" s="328">
        <f>IF(AS34=0,10000,AS34)</f>
        <v>10000</v>
      </c>
      <c r="AW27" s="72">
        <v>4</v>
      </c>
      <c r="AX27" s="72">
        <v>1</v>
      </c>
      <c r="AY27" s="72"/>
      <c r="AZ27" s="37" t="s">
        <v>259</v>
      </c>
      <c r="BA27" s="51"/>
      <c r="BB27" s="65"/>
      <c r="BC27" s="65"/>
      <c r="BD27" s="51"/>
      <c r="BE27" s="51"/>
      <c r="BF27" s="51"/>
      <c r="BG27" s="51"/>
      <c r="BH27" s="51"/>
      <c r="BI27" s="51"/>
      <c r="BJ27" s="51"/>
      <c r="BK27" s="51"/>
      <c r="BM27" s="328">
        <f>IF(BJ34=0,10000,BJ34)</f>
        <v>10000</v>
      </c>
      <c r="BN27" s="72">
        <v>4</v>
      </c>
      <c r="BO27" s="72">
        <v>1</v>
      </c>
      <c r="BP27" s="72"/>
      <c r="BQ27" s="37" t="s">
        <v>259</v>
      </c>
      <c r="BR27" s="51"/>
      <c r="BS27" s="65"/>
      <c r="BT27" s="65"/>
      <c r="BU27" s="51"/>
      <c r="BV27" s="51"/>
      <c r="BW27" s="51"/>
      <c r="BX27" s="51"/>
      <c r="BY27" s="51"/>
      <c r="BZ27" s="51"/>
      <c r="CA27" s="51"/>
      <c r="CB27" s="51"/>
      <c r="CD27" s="328">
        <f>IF(CA34=0,10000,CA34)</f>
        <v>10000</v>
      </c>
      <c r="CE27" s="72">
        <v>4</v>
      </c>
      <c r="CF27" s="72">
        <v>1</v>
      </c>
      <c r="CG27" s="72"/>
    </row>
    <row r="28" spans="2:85" ht="15" customHeight="1" thickBot="1">
      <c r="B28" s="52">
        <v>2</v>
      </c>
      <c r="C28" s="53">
        <f>IF(D28=0,"",VLOOKUP($D28,#REF!,2,FALSE))</f>
      </c>
      <c r="D28" s="54"/>
      <c r="E28" s="55">
        <f>IF($D28=0,"",VLOOKUP($D28,'Absolutní-BODY'!$E$2:$O$161,4,FALSE))</f>
      </c>
      <c r="F28" s="55">
        <f>IF($D28=0,"",VLOOKUP($D28,'Absolutní-BODY'!$E$2:$O$161,5,FALSE))</f>
      </c>
      <c r="G28" s="55">
        <f>IF($D28=0,"",VLOOKUP($D28,'Absolutní-BODY'!$E$2:$O$161,6,FALSE))</f>
      </c>
      <c r="H28" s="55">
        <f>IF($D28=0,"",VLOOKUP($D28,'Absolutní-BODY'!$E$2:$O$161,7,FALSE))</f>
      </c>
      <c r="I28" s="56">
        <f>IF($D28=0,"",VLOOKUP($D28,'Absolutní-BODY'!$E$2:$O$161,8,FALSE))</f>
      </c>
      <c r="J28" s="56">
        <f>IF($D28=0,"",VLOOKUP($D28,'Absolutní-BODY'!$E$2:$O$161,9,FALSE))</f>
      </c>
      <c r="K28" s="56">
        <f>IF($D28=0,"",VLOOKUP($D28,'Absolutní-BODY'!$E$2:$O$161,10,FALSE))</f>
      </c>
      <c r="L28" s="57">
        <f>IF($D28=0,"",VLOOKUP($D28,'Absolutní-BODY'!$E$2:$O$161,11,FALSE))</f>
      </c>
      <c r="M28" s="43"/>
      <c r="N28" s="328">
        <f>IF(K35=0,10000,K35)</f>
        <v>10000</v>
      </c>
      <c r="O28" s="72">
        <v>3</v>
      </c>
      <c r="P28" s="72">
        <v>4</v>
      </c>
      <c r="S28" s="41"/>
      <c r="T28" s="304">
        <f>IF(U29=0,"",VLOOKUP($U29,#REF!,7,FALSE))</f>
      </c>
      <c r="U28" s="40" t="s">
        <v>8</v>
      </c>
      <c r="V28" s="42">
        <v>1</v>
      </c>
      <c r="W28" s="42">
        <v>2</v>
      </c>
      <c r="X28" s="42">
        <v>3</v>
      </c>
      <c r="Y28" s="340">
        <v>4</v>
      </c>
      <c r="Z28" s="42">
        <v>5</v>
      </c>
      <c r="AA28" s="42">
        <v>6</v>
      </c>
      <c r="AB28" s="42">
        <v>7</v>
      </c>
      <c r="AC28" s="42">
        <v>8</v>
      </c>
      <c r="AE28" s="328">
        <f>IF(AB34=0,10000,AB34)</f>
        <v>10000</v>
      </c>
      <c r="AF28" s="72">
        <v>4</v>
      </c>
      <c r="AG28" s="72">
        <v>2</v>
      </c>
      <c r="AI28" s="43"/>
      <c r="AJ28" s="41"/>
      <c r="AK28" s="304">
        <f>IF(AL29=0,"",VLOOKUP($AL29,#REF!,7,FALSE))</f>
      </c>
      <c r="AL28" s="40" t="s">
        <v>8</v>
      </c>
      <c r="AM28" s="42">
        <v>1</v>
      </c>
      <c r="AN28" s="42">
        <v>2</v>
      </c>
      <c r="AO28" s="42">
        <v>3</v>
      </c>
      <c r="AP28" s="340">
        <v>4</v>
      </c>
      <c r="AQ28" s="42">
        <v>5</v>
      </c>
      <c r="AR28" s="42">
        <v>6</v>
      </c>
      <c r="AS28" s="42">
        <v>7</v>
      </c>
      <c r="AT28" s="42">
        <v>8</v>
      </c>
      <c r="AV28" s="328">
        <f>IF(AS34=0,10000,AS34)</f>
        <v>10000</v>
      </c>
      <c r="AW28" s="72">
        <v>4</v>
      </c>
      <c r="AX28" s="72">
        <v>2</v>
      </c>
      <c r="AY28" s="72"/>
      <c r="AZ28" s="43"/>
      <c r="BA28" s="41"/>
      <c r="BB28" s="304">
        <f>IF(BC29=0,"",VLOOKUP($BC29,#REF!,7,FALSE))</f>
      </c>
      <c r="BC28" s="40" t="s">
        <v>8</v>
      </c>
      <c r="BD28" s="42">
        <v>1</v>
      </c>
      <c r="BE28" s="42">
        <v>2</v>
      </c>
      <c r="BF28" s="42">
        <v>3</v>
      </c>
      <c r="BG28" s="340">
        <v>4</v>
      </c>
      <c r="BH28" s="42">
        <v>5</v>
      </c>
      <c r="BI28" s="42">
        <v>6</v>
      </c>
      <c r="BJ28" s="42">
        <v>7</v>
      </c>
      <c r="BK28" s="42">
        <v>8</v>
      </c>
      <c r="BM28" s="328">
        <f>IF(BJ34=0,10000,BJ34)</f>
        <v>10000</v>
      </c>
      <c r="BN28" s="72">
        <v>4</v>
      </c>
      <c r="BO28" s="72">
        <v>2</v>
      </c>
      <c r="BP28" s="72"/>
      <c r="BQ28" s="43"/>
      <c r="BR28" s="41"/>
      <c r="BS28" s="304">
        <f>IF(BT29=0,"",VLOOKUP($BT29,#REF!,7,FALSE))</f>
      </c>
      <c r="BT28" s="40" t="s">
        <v>8</v>
      </c>
      <c r="BU28" s="42">
        <v>1</v>
      </c>
      <c r="BV28" s="42">
        <v>2</v>
      </c>
      <c r="BW28" s="42">
        <v>3</v>
      </c>
      <c r="BX28" s="340">
        <v>4</v>
      </c>
      <c r="BY28" s="42">
        <v>5</v>
      </c>
      <c r="BZ28" s="42">
        <v>6</v>
      </c>
      <c r="CA28" s="42">
        <v>7</v>
      </c>
      <c r="CB28" s="42">
        <v>8</v>
      </c>
      <c r="CD28" s="328">
        <f>IF(CA34=0,10000,CA34)</f>
        <v>10000</v>
      </c>
      <c r="CE28" s="72">
        <v>4</v>
      </c>
      <c r="CF28" s="72">
        <v>2</v>
      </c>
      <c r="CG28" s="72"/>
    </row>
    <row r="29" spans="2:85" ht="15" customHeight="1">
      <c r="B29" s="52">
        <v>3</v>
      </c>
      <c r="C29" s="53">
        <f>IF(D29=0,"",VLOOKUP($D29,#REF!,2,FALSE))</f>
      </c>
      <c r="D29" s="54"/>
      <c r="E29" s="55">
        <f>IF($D29=0,"",VLOOKUP($D29,'Absolutní-BODY'!$E$2:$O$161,4,FALSE))</f>
      </c>
      <c r="F29" s="55">
        <f>IF($D29=0,"",VLOOKUP($D29,'Absolutní-BODY'!$E$2:$O$161,5,FALSE))</f>
      </c>
      <c r="G29" s="55">
        <f>IF($D29=0,"",VLOOKUP($D29,'Absolutní-BODY'!$E$2:$O$161,6,FALSE))</f>
      </c>
      <c r="H29" s="55">
        <f>IF($D29=0,"",VLOOKUP($D29,'Absolutní-BODY'!$E$2:$O$161,7,FALSE))</f>
      </c>
      <c r="I29" s="56">
        <f>IF($D29=0,"",VLOOKUP($D29,'Absolutní-BODY'!$E$2:$O$161,8,FALSE))</f>
      </c>
      <c r="J29" s="56">
        <f>IF($D29=0,"",VLOOKUP($D29,'Absolutní-BODY'!$E$2:$O$161,9,FALSE))</f>
      </c>
      <c r="K29" s="56">
        <f>IF($D29=0,"",VLOOKUP($D29,'Absolutní-BODY'!$E$2:$O$161,10,FALSE))</f>
      </c>
      <c r="L29" s="57">
        <f>IF($D29=0,"",VLOOKUP($D29,'Absolutní-BODY'!$E$2:$O$161,11,FALSE))</f>
      </c>
      <c r="M29" s="43"/>
      <c r="N29" s="328">
        <f>IF(K35=0,10000,K35)</f>
        <v>10000</v>
      </c>
      <c r="O29" s="72">
        <v>3</v>
      </c>
      <c r="P29" s="72">
        <v>5</v>
      </c>
      <c r="S29" s="45">
        <v>1</v>
      </c>
      <c r="T29" s="46">
        <f>IF(U29=0,"",VLOOKUP($U29,#REF!,2,FALSE))</f>
      </c>
      <c r="U29" s="47"/>
      <c r="V29" s="48">
        <f>IF($U29=0,"",VLOOKUP($U29,'Absolutní-BODY'!$E$2:$O$161,4,FALSE))</f>
      </c>
      <c r="W29" s="48">
        <f>IF($U29=0,"",VLOOKUP($U29,'Absolutní-BODY'!$E$2:$O$161,5,FALSE))</f>
      </c>
      <c r="X29" s="48">
        <f>IF($U29=0,"",VLOOKUP($U29,'Absolutní-BODY'!$E$2:$O$161,6,FALSE))</f>
      </c>
      <c r="Y29" s="48">
        <f>IF($U29=0,"",VLOOKUP($U29,'Absolutní-BODY'!$E$2:$O$161,7,FALSE))</f>
      </c>
      <c r="Z29" s="49">
        <f>IF($U29=0,"",VLOOKUP($U29,'Absolutní-BODY'!$E$2:$O$161,8,FALSE))</f>
      </c>
      <c r="AA29" s="49">
        <f>IF($U29=0,"",VLOOKUP($U29,'Absolutní-BODY'!$E$2:$O$161,9,FALSE))</f>
      </c>
      <c r="AB29" s="49">
        <f>IF($U29=0,"",VLOOKUP($U29,'Absolutní-BODY'!$E$2:$O$161,10,FALSE))</f>
      </c>
      <c r="AC29" s="50">
        <f>IF($U29=0,"",VLOOKUP($U29,'Absolutní-BODY'!$E$2:$O$161,11,FALSE))</f>
      </c>
      <c r="AE29" s="328">
        <f>IF(AB34=0,10000,AB34)</f>
        <v>10000</v>
      </c>
      <c r="AF29" s="72">
        <v>4</v>
      </c>
      <c r="AG29" s="72">
        <v>3</v>
      </c>
      <c r="AH29" s="71"/>
      <c r="AI29" s="71"/>
      <c r="AJ29" s="45">
        <v>1</v>
      </c>
      <c r="AK29" s="46">
        <f>IF(AL29=0,"",VLOOKUP($AL29,#REF!,2,FALSE))</f>
      </c>
      <c r="AL29" s="47"/>
      <c r="AM29" s="48">
        <f>IF($AL29=0,"",VLOOKUP($AL29,'Absolutní-BODY'!$E$2:$O$161,4,FALSE))</f>
      </c>
      <c r="AN29" s="48">
        <f>IF($AL29=0,"",VLOOKUP($AL29,'Absolutní-BODY'!$E$2:$O$161,5,FALSE))</f>
      </c>
      <c r="AO29" s="48">
        <f>IF($AL29=0,"",VLOOKUP($AL29,'Absolutní-BODY'!$E$2:$O$161,6,FALSE))</f>
      </c>
      <c r="AP29" s="48">
        <f>IF($AL29=0,"",VLOOKUP($AL29,'Absolutní-BODY'!$E$2:$O$161,7,FALSE))</f>
      </c>
      <c r="AQ29" s="49">
        <f>IF($AL29=0,"",VLOOKUP($AL29,'Absolutní-BODY'!$E$2:$O$161,8,FALSE))</f>
      </c>
      <c r="AR29" s="49">
        <f>IF($AL29=0,"",VLOOKUP($AL29,'Absolutní-BODY'!$E$2:$O$161,9,FALSE))</f>
      </c>
      <c r="AS29" s="49">
        <f>IF($AL29=0,"",VLOOKUP($AL29,'Absolutní-BODY'!$E$2:$O$161,10,FALSE))</f>
      </c>
      <c r="AT29" s="50">
        <f>IF($AL29=0,"",VLOOKUP($AL29,'Absolutní-BODY'!$E$2:$O$161,11,FALSE))</f>
      </c>
      <c r="AV29" s="328">
        <f>IF(AS34=0,10000,AS34)</f>
        <v>10000</v>
      </c>
      <c r="AW29" s="72">
        <v>4</v>
      </c>
      <c r="AX29" s="72">
        <v>3</v>
      </c>
      <c r="AY29" s="72"/>
      <c r="AZ29" s="71"/>
      <c r="BA29" s="45">
        <v>1</v>
      </c>
      <c r="BB29" s="46">
        <f>IF(BC29=0,"",VLOOKUP($BC29,#REF!,2,FALSE))</f>
      </c>
      <c r="BC29" s="47"/>
      <c r="BD29" s="48">
        <f>IF($BC29=0,"",VLOOKUP($BC29,'Absolutní-BODY'!$E$2:$O$161,4,FALSE))</f>
      </c>
      <c r="BE29" s="48">
        <f>IF($BC29=0,"",VLOOKUP($BC29,'Absolutní-BODY'!$E$2:$O$161,5,FALSE))</f>
      </c>
      <c r="BF29" s="48">
        <f>IF($BC29=0,"",VLOOKUP($BC29,'Absolutní-BODY'!$E$2:$O$161,6,FALSE))</f>
      </c>
      <c r="BG29" s="48">
        <f>IF($BC29=0,"",VLOOKUP($BC29,'Absolutní-BODY'!$E$2:$O$161,7,FALSE))</f>
      </c>
      <c r="BH29" s="49">
        <f>IF($BC29=0,"",VLOOKUP($BC29,'Absolutní-BODY'!$E$2:$O$161,8,FALSE))</f>
      </c>
      <c r="BI29" s="49">
        <f>IF($BC29=0,"",VLOOKUP($BC29,'Absolutní-BODY'!$E$2:$O$161,9,FALSE))</f>
      </c>
      <c r="BJ29" s="49">
        <f>IF($BC29=0,"",VLOOKUP($BC29,'Absolutní-BODY'!$E$2:$O$161,10,FALSE))</f>
      </c>
      <c r="BK29" s="50">
        <f>IF($BC29=0,"",VLOOKUP($BC29,'Absolutní-BODY'!$E$2:$O$161,11,FALSE))</f>
      </c>
      <c r="BM29" s="328">
        <f>IF(BJ34=0,10000,BJ34)</f>
        <v>10000</v>
      </c>
      <c r="BN29" s="72">
        <v>4</v>
      </c>
      <c r="BO29" s="72">
        <v>3</v>
      </c>
      <c r="BP29" s="72"/>
      <c r="BQ29" s="71"/>
      <c r="BR29" s="45">
        <v>1</v>
      </c>
      <c r="BS29" s="46">
        <f>IF(BT29=0,"",VLOOKUP($BT29,#REF!,2,FALSE))</f>
      </c>
      <c r="BT29" s="47"/>
      <c r="BU29" s="48">
        <f>IF($BT29=0,"",VLOOKUP($BT29,'Absolutní-BODY'!$E$2:$O$161,4,FALSE))</f>
      </c>
      <c r="BV29" s="48">
        <f>IF($BT29=0,"",VLOOKUP($BT29,'Absolutní-BODY'!$E$2:$O$161,5,FALSE))</f>
      </c>
      <c r="BW29" s="48">
        <f>IF($BT29=0,"",VLOOKUP($BT29,'Absolutní-BODY'!$E$2:$O$161,6,FALSE))</f>
      </c>
      <c r="BX29" s="48">
        <f>IF($BT29=0,"",VLOOKUP($BT29,'Absolutní-BODY'!$E$2:$O$161,7,FALSE))</f>
      </c>
      <c r="BY29" s="49">
        <f>IF($BT29=0,"",VLOOKUP($BT29,'Absolutní-BODY'!$E$2:$O$161,8,FALSE))</f>
      </c>
      <c r="BZ29" s="49">
        <f>IF($BT29=0,"",VLOOKUP($BT29,'Absolutní-BODY'!$E$2:$O$161,9,FALSE))</f>
      </c>
      <c r="CA29" s="49">
        <f>IF($BT29=0,"",VLOOKUP($BT29,'Absolutní-BODY'!$E$2:$O$161,10,FALSE))</f>
      </c>
      <c r="CB29" s="50">
        <f>IF($BT29=0,"",VLOOKUP($BT29,'Absolutní-BODY'!$E$2:$O$161,11,FALSE))</f>
      </c>
      <c r="CD29" s="328">
        <f>IF(CA34=0,10000,CA34)</f>
        <v>10000</v>
      </c>
      <c r="CE29" s="72">
        <v>4</v>
      </c>
      <c r="CF29" s="72">
        <v>3</v>
      </c>
      <c r="CG29" s="72"/>
    </row>
    <row r="30" spans="2:85" ht="15" customHeight="1">
      <c r="B30" s="52">
        <v>4</v>
      </c>
      <c r="C30" s="53">
        <f>IF(D30=0,"",VLOOKUP($D30,#REF!,2,FALSE))</f>
      </c>
      <c r="D30" s="54"/>
      <c r="E30" s="55">
        <f>IF($D30=0,"",VLOOKUP($D30,'Absolutní-BODY'!$E$2:$O$161,4,FALSE))</f>
      </c>
      <c r="F30" s="55">
        <f>IF($D30=0,"",VLOOKUP($D30,'Absolutní-BODY'!$E$2:$O$161,5,FALSE))</f>
      </c>
      <c r="G30" s="55">
        <f>IF($D30=0,"",VLOOKUP($D30,'Absolutní-BODY'!$E$2:$O$161,6,FALSE))</f>
      </c>
      <c r="H30" s="55">
        <f>IF($D30=0,"",VLOOKUP($D30,'Absolutní-BODY'!$E$2:$O$161,7,FALSE))</f>
      </c>
      <c r="I30" s="56">
        <f>IF($D30=0,"",VLOOKUP($D30,'Absolutní-BODY'!$E$2:$O$161,8,FALSE))</f>
      </c>
      <c r="J30" s="56">
        <f>IF($D30=0,"",VLOOKUP($D30,'Absolutní-BODY'!$E$2:$O$161,9,FALSE))</f>
      </c>
      <c r="K30" s="56">
        <f>IF($D30=0,"",VLOOKUP($D30,'Absolutní-BODY'!$E$2:$O$161,10,FALSE))</f>
      </c>
      <c r="L30" s="57">
        <f>IF($D30=0,"",VLOOKUP($D30,'Absolutní-BODY'!$E$2:$O$161,11,FALSE))</f>
      </c>
      <c r="M30" s="43"/>
      <c r="N30" s="328">
        <f>IF(K35=0,10000,K35)</f>
        <v>10000</v>
      </c>
      <c r="O30" s="72">
        <v>3</v>
      </c>
      <c r="P30" s="72">
        <v>6</v>
      </c>
      <c r="S30" s="52">
        <v>2</v>
      </c>
      <c r="T30" s="53">
        <f>IF(U30=0,"",VLOOKUP($U30,#REF!,2,FALSE))</f>
      </c>
      <c r="U30" s="54"/>
      <c r="V30" s="55">
        <f>IF($U30=0,"",VLOOKUP($U30,'Absolutní-BODY'!$E$2:$O$161,4,FALSE))</f>
      </c>
      <c r="W30" s="55">
        <f>IF($U30=0,"",VLOOKUP($U30,'Absolutní-BODY'!$E$2:$O$161,5,FALSE))</f>
      </c>
      <c r="X30" s="55">
        <f>IF($U30=0,"",VLOOKUP($U30,'Absolutní-BODY'!$E$2:$O$161,6,FALSE))</f>
      </c>
      <c r="Y30" s="55">
        <f>IF($U30=0,"",VLOOKUP($U30,'Absolutní-BODY'!$E$2:$O$161,7,FALSE))</f>
      </c>
      <c r="Z30" s="56">
        <f>IF($U30=0,"",VLOOKUP($U30,'Absolutní-BODY'!$E$2:$O$161,8,FALSE))</f>
      </c>
      <c r="AA30" s="56">
        <f>IF($U30=0,"",VLOOKUP($U30,'Absolutní-BODY'!$E$2:$O$161,9,FALSE))</f>
      </c>
      <c r="AB30" s="56">
        <f>IF($U30=0,"",VLOOKUP($U30,'Absolutní-BODY'!$E$2:$O$161,10,FALSE))</f>
      </c>
      <c r="AC30" s="57">
        <f>IF($U30=0,"",VLOOKUP($U30,'Absolutní-BODY'!$E$2:$O$161,11,FALSE))</f>
      </c>
      <c r="AE30" s="328">
        <f>IF(AB34=0,10000,AB34)</f>
        <v>10000</v>
      </c>
      <c r="AF30" s="72">
        <v>4</v>
      </c>
      <c r="AG30" s="72">
        <v>4</v>
      </c>
      <c r="AJ30" s="52">
        <v>2</v>
      </c>
      <c r="AK30" s="53">
        <f>IF(AL30=0,"",VLOOKUP($AL30,#REF!,2,FALSE))</f>
      </c>
      <c r="AL30" s="54"/>
      <c r="AM30" s="55">
        <f>IF($AL30=0,"",VLOOKUP($AL30,'Absolutní-BODY'!$E$2:$O$161,4,FALSE))</f>
      </c>
      <c r="AN30" s="55">
        <f>IF($AL30=0,"",VLOOKUP($AL30,'Absolutní-BODY'!$E$2:$O$161,5,FALSE))</f>
      </c>
      <c r="AO30" s="55">
        <f>IF($AL30=0,"",VLOOKUP($AL30,'Absolutní-BODY'!$E$2:$O$161,6,FALSE))</f>
      </c>
      <c r="AP30" s="55">
        <f>IF($AL30=0,"",VLOOKUP($AL30,'Absolutní-BODY'!$E$2:$O$161,7,FALSE))</f>
      </c>
      <c r="AQ30" s="56">
        <f>IF($AL30=0,"",VLOOKUP($AL30,'Absolutní-BODY'!$E$2:$O$161,8,FALSE))</f>
      </c>
      <c r="AR30" s="56">
        <f>IF($AL30=0,"",VLOOKUP($AL30,'Absolutní-BODY'!$E$2:$O$161,9,FALSE))</f>
      </c>
      <c r="AS30" s="56">
        <f>IF($AL30=0,"",VLOOKUP($AL30,'Absolutní-BODY'!$E$2:$O$161,10,FALSE))</f>
      </c>
      <c r="AT30" s="57">
        <f>IF($AL30=0,"",VLOOKUP($AL30,'Absolutní-BODY'!$E$2:$O$161,11,FALSE))</f>
      </c>
      <c r="AV30" s="328">
        <f>IF(AS34=0,10000,AS34)</f>
        <v>10000</v>
      </c>
      <c r="AW30" s="72">
        <v>4</v>
      </c>
      <c r="AX30" s="72">
        <v>4</v>
      </c>
      <c r="AY30" s="72"/>
      <c r="BA30" s="52">
        <v>2</v>
      </c>
      <c r="BB30" s="53">
        <f>IF(BC30=0,"",VLOOKUP($BC30,#REF!,2,FALSE))</f>
      </c>
      <c r="BC30" s="54"/>
      <c r="BD30" s="55">
        <f>IF($BC30=0,"",VLOOKUP($BC30,'Absolutní-BODY'!$E$2:$O$161,4,FALSE))</f>
      </c>
      <c r="BE30" s="55">
        <f>IF($BC30=0,"",VLOOKUP($BC30,'Absolutní-BODY'!$E$2:$O$161,5,FALSE))</f>
      </c>
      <c r="BF30" s="55">
        <f>IF($BC30=0,"",VLOOKUP($BC30,'Absolutní-BODY'!$E$2:$O$161,6,FALSE))</f>
      </c>
      <c r="BG30" s="55">
        <f>IF($BC30=0,"",VLOOKUP($BC30,'Absolutní-BODY'!$E$2:$O$161,7,FALSE))</f>
      </c>
      <c r="BH30" s="56">
        <f>IF($BC30=0,"",VLOOKUP($BC30,'Absolutní-BODY'!$E$2:$O$161,8,FALSE))</f>
      </c>
      <c r="BI30" s="56">
        <f>IF($BC30=0,"",VLOOKUP($BC30,'Absolutní-BODY'!$E$2:$O$161,9,FALSE))</f>
      </c>
      <c r="BJ30" s="56">
        <f>IF($BC30=0,"",VLOOKUP($BC30,'Absolutní-BODY'!$E$2:$O$161,10,FALSE))</f>
      </c>
      <c r="BK30" s="57">
        <f>IF($BC30=0,"",VLOOKUP($BC30,'Absolutní-BODY'!$E$2:$O$161,11,FALSE))</f>
      </c>
      <c r="BM30" s="328">
        <f>IF(BJ34=0,10000,BJ34)</f>
        <v>10000</v>
      </c>
      <c r="BN30" s="72">
        <v>4</v>
      </c>
      <c r="BO30" s="72">
        <v>4</v>
      </c>
      <c r="BP30" s="72"/>
      <c r="BR30" s="52">
        <v>2</v>
      </c>
      <c r="BS30" s="53">
        <f>IF(BT30=0,"",VLOOKUP($BT30,#REF!,2,FALSE))</f>
      </c>
      <c r="BT30" s="54"/>
      <c r="BU30" s="55">
        <f>IF($BT30=0,"",VLOOKUP($BT30,'Absolutní-BODY'!$E$2:$O$161,4,FALSE))</f>
      </c>
      <c r="BV30" s="55">
        <f>IF($BT30=0,"",VLOOKUP($BT30,'Absolutní-BODY'!$E$2:$O$161,5,FALSE))</f>
      </c>
      <c r="BW30" s="55">
        <f>IF($BT30=0,"",VLOOKUP($BT30,'Absolutní-BODY'!$E$2:$O$161,6,FALSE))</f>
      </c>
      <c r="BX30" s="55">
        <f>IF($BT30=0,"",VLOOKUP($BT30,'Absolutní-BODY'!$E$2:$O$161,7,FALSE))</f>
      </c>
      <c r="BY30" s="56">
        <f>IF($BT30=0,"",VLOOKUP($BT30,'Absolutní-BODY'!$E$2:$O$161,8,FALSE))</f>
      </c>
      <c r="BZ30" s="56">
        <f>IF($BT30=0,"",VLOOKUP($BT30,'Absolutní-BODY'!$E$2:$O$161,9,FALSE))</f>
      </c>
      <c r="CA30" s="56">
        <f>IF($BT30=0,"",VLOOKUP($BT30,'Absolutní-BODY'!$E$2:$O$161,10,FALSE))</f>
      </c>
      <c r="CB30" s="57">
        <f>IF($BT30=0,"",VLOOKUP($BT30,'Absolutní-BODY'!$E$2:$O$161,11,FALSE))</f>
      </c>
      <c r="CD30" s="328">
        <f>IF(CA34=0,10000,CA34)</f>
        <v>10000</v>
      </c>
      <c r="CE30" s="72">
        <v>4</v>
      </c>
      <c r="CF30" s="72">
        <v>4</v>
      </c>
      <c r="CG30" s="72"/>
    </row>
    <row r="31" spans="2:85" ht="15" customHeight="1">
      <c r="B31" s="52">
        <v>5</v>
      </c>
      <c r="C31" s="53">
        <f>IF(D31=0,"",VLOOKUP($D31,#REF!,2,FALSE))</f>
      </c>
      <c r="D31" s="54"/>
      <c r="E31" s="55">
        <f>IF($D31=0,"",VLOOKUP($D31,'Absolutní-BODY'!$E$2:$O$161,4,FALSE))</f>
      </c>
      <c r="F31" s="55">
        <f>IF($D31=0,"",VLOOKUP($D31,'Absolutní-BODY'!$E$2:$O$161,5,FALSE))</f>
      </c>
      <c r="G31" s="55">
        <f>IF($D31=0,"",VLOOKUP($D31,'Absolutní-BODY'!$E$2:$O$161,6,FALSE))</f>
      </c>
      <c r="H31" s="55">
        <f>IF($D31=0,"",VLOOKUP($D31,'Absolutní-BODY'!$E$2:$O$161,7,FALSE))</f>
      </c>
      <c r="I31" s="56">
        <f>IF($D31=0,"",VLOOKUP($D31,'Absolutní-BODY'!$E$2:$O$161,8,FALSE))</f>
      </c>
      <c r="J31" s="56">
        <f>IF($D31=0,"",VLOOKUP($D31,'Absolutní-BODY'!$E$2:$O$161,9,FALSE))</f>
      </c>
      <c r="K31" s="56">
        <f>IF($D31=0,"",VLOOKUP($D31,'Absolutní-BODY'!$E$2:$O$161,10,FALSE))</f>
      </c>
      <c r="L31" s="57">
        <f>IF($D31=0,"",VLOOKUP($D31,'Absolutní-BODY'!$E$2:$O$161,11,FALSE))</f>
      </c>
      <c r="M31" s="43"/>
      <c r="N31" s="328">
        <f>IF(K35=0,10000,K35)</f>
        <v>10000</v>
      </c>
      <c r="O31" s="72">
        <v>3</v>
      </c>
      <c r="P31" s="72">
        <v>7</v>
      </c>
      <c r="S31" s="52">
        <v>3</v>
      </c>
      <c r="T31" s="53">
        <f>IF(U31=0,"",VLOOKUP($U31,#REF!,2,FALSE))</f>
      </c>
      <c r="U31" s="54"/>
      <c r="V31" s="55">
        <f>IF($U31=0,"",VLOOKUP($U31,'Absolutní-BODY'!$E$2:$O$161,4,FALSE))</f>
      </c>
      <c r="W31" s="55">
        <f>IF($U31=0,"",VLOOKUP($U31,'Absolutní-BODY'!$E$2:$O$161,5,FALSE))</f>
      </c>
      <c r="X31" s="55">
        <f>IF($U31=0,"",VLOOKUP($U31,'Absolutní-BODY'!$E$2:$O$161,6,FALSE))</f>
      </c>
      <c r="Y31" s="55">
        <f>IF($U31=0,"",VLOOKUP($U31,'Absolutní-BODY'!$E$2:$O$161,7,FALSE))</f>
      </c>
      <c r="Z31" s="56">
        <f>IF($U31=0,"",VLOOKUP($U31,'Absolutní-BODY'!$E$2:$O$161,8,FALSE))</f>
      </c>
      <c r="AA31" s="56">
        <f>IF($U31=0,"",VLOOKUP($U31,'Absolutní-BODY'!$E$2:$O$161,9,FALSE))</f>
      </c>
      <c r="AB31" s="56">
        <f>IF($U31=0,"",VLOOKUP($U31,'Absolutní-BODY'!$E$2:$O$161,10,FALSE))</f>
      </c>
      <c r="AC31" s="57">
        <f>IF($U31=0,"",VLOOKUP($U31,'Absolutní-BODY'!$E$2:$O$161,11,FALSE))</f>
      </c>
      <c r="AE31" s="328">
        <f>IF(AB34=0,10000,AB34)</f>
        <v>10000</v>
      </c>
      <c r="AF31" s="72">
        <v>4</v>
      </c>
      <c r="AG31" s="72">
        <v>5</v>
      </c>
      <c r="AJ31" s="52">
        <v>3</v>
      </c>
      <c r="AK31" s="53">
        <f>IF(AL31=0,"",VLOOKUP($AL31,#REF!,2,FALSE))</f>
      </c>
      <c r="AL31" s="54"/>
      <c r="AM31" s="55">
        <f>IF($AL31=0,"",VLOOKUP($AL31,'Absolutní-BODY'!$E$2:$O$161,4,FALSE))</f>
      </c>
      <c r="AN31" s="55">
        <f>IF($AL31=0,"",VLOOKUP($AL31,'Absolutní-BODY'!$E$2:$O$161,5,FALSE))</f>
      </c>
      <c r="AO31" s="55">
        <f>IF($AL31=0,"",VLOOKUP($AL31,'Absolutní-BODY'!$E$2:$O$161,6,FALSE))</f>
      </c>
      <c r="AP31" s="55">
        <f>IF($AL31=0,"",VLOOKUP($AL31,'Absolutní-BODY'!$E$2:$O$161,7,FALSE))</f>
      </c>
      <c r="AQ31" s="56">
        <f>IF($AL31=0,"",VLOOKUP($AL31,'Absolutní-BODY'!$E$2:$O$161,8,FALSE))</f>
      </c>
      <c r="AR31" s="56">
        <f>IF($AL31=0,"",VLOOKUP($AL31,'Absolutní-BODY'!$E$2:$O$161,9,FALSE))</f>
      </c>
      <c r="AS31" s="56">
        <f>IF($AL31=0,"",VLOOKUP($AL31,'Absolutní-BODY'!$E$2:$O$161,10,FALSE))</f>
      </c>
      <c r="AT31" s="57">
        <f>IF($AL31=0,"",VLOOKUP($AL31,'Absolutní-BODY'!$E$2:$O$161,11,FALSE))</f>
      </c>
      <c r="AV31" s="328">
        <f>IF(AS34=0,10000,AS34)</f>
        <v>10000</v>
      </c>
      <c r="AW31" s="72">
        <v>4</v>
      </c>
      <c r="AX31" s="72">
        <v>5</v>
      </c>
      <c r="AY31" s="72"/>
      <c r="BA31" s="52">
        <v>3</v>
      </c>
      <c r="BB31" s="53">
        <f>IF(BC31=0,"",VLOOKUP($BC31,#REF!,2,FALSE))</f>
      </c>
      <c r="BC31" s="54"/>
      <c r="BD31" s="55">
        <f>IF($BC31=0,"",VLOOKUP($BC31,'Absolutní-BODY'!$E$2:$O$161,4,FALSE))</f>
      </c>
      <c r="BE31" s="55">
        <f>IF($BC31=0,"",VLOOKUP($BC31,'Absolutní-BODY'!$E$2:$O$161,5,FALSE))</f>
      </c>
      <c r="BF31" s="55">
        <f>IF($BC31=0,"",VLOOKUP($BC31,'Absolutní-BODY'!$E$2:$O$161,6,FALSE))</f>
      </c>
      <c r="BG31" s="55">
        <f>IF($BC31=0,"",VLOOKUP($BC31,'Absolutní-BODY'!$E$2:$O$161,7,FALSE))</f>
      </c>
      <c r="BH31" s="56">
        <f>IF($BC31=0,"",VLOOKUP($BC31,'Absolutní-BODY'!$E$2:$O$161,8,FALSE))</f>
      </c>
      <c r="BI31" s="56">
        <f>IF($BC31=0,"",VLOOKUP($BC31,'Absolutní-BODY'!$E$2:$O$161,9,FALSE))</f>
      </c>
      <c r="BJ31" s="56">
        <f>IF($BC31=0,"",VLOOKUP($BC31,'Absolutní-BODY'!$E$2:$O$161,10,FALSE))</f>
      </c>
      <c r="BK31" s="57">
        <f>IF($BC31=0,"",VLOOKUP($BC31,'Absolutní-BODY'!$E$2:$O$161,11,FALSE))</f>
      </c>
      <c r="BM31" s="328">
        <f>IF(BJ34=0,10000,BJ34)</f>
        <v>10000</v>
      </c>
      <c r="BN31" s="72">
        <v>4</v>
      </c>
      <c r="BO31" s="72">
        <v>5</v>
      </c>
      <c r="BP31" s="72"/>
      <c r="BR31" s="52">
        <v>3</v>
      </c>
      <c r="BS31" s="53">
        <f>IF(BT31=0,"",VLOOKUP($BT31,#REF!,2,FALSE))</f>
      </c>
      <c r="BT31" s="54"/>
      <c r="BU31" s="55">
        <f>IF($BT31=0,"",VLOOKUP($BT31,'Absolutní-BODY'!$E$2:$O$161,4,FALSE))</f>
      </c>
      <c r="BV31" s="55">
        <f>IF($BT31=0,"",VLOOKUP($BT31,'Absolutní-BODY'!$E$2:$O$161,5,FALSE))</f>
      </c>
      <c r="BW31" s="55">
        <f>IF($BT31=0,"",VLOOKUP($BT31,'Absolutní-BODY'!$E$2:$O$161,6,FALSE))</f>
      </c>
      <c r="BX31" s="55">
        <f>IF($BT31=0,"",VLOOKUP($BT31,'Absolutní-BODY'!$E$2:$O$161,7,FALSE))</f>
      </c>
      <c r="BY31" s="56">
        <f>IF($BT31=0,"",VLOOKUP($BT31,'Absolutní-BODY'!$E$2:$O$161,8,FALSE))</f>
      </c>
      <c r="BZ31" s="56">
        <f>IF($BT31=0,"",VLOOKUP($BT31,'Absolutní-BODY'!$E$2:$O$161,9,FALSE))</f>
      </c>
      <c r="CA31" s="56">
        <f>IF($BT31=0,"",VLOOKUP($BT31,'Absolutní-BODY'!$E$2:$O$161,10,FALSE))</f>
      </c>
      <c r="CB31" s="57">
        <f>IF($BT31=0,"",VLOOKUP($BT31,'Absolutní-BODY'!$E$2:$O$161,11,FALSE))</f>
      </c>
      <c r="CD31" s="328">
        <f>IF(CA34=0,10000,CA34)</f>
        <v>10000</v>
      </c>
      <c r="CE31" s="72">
        <v>4</v>
      </c>
      <c r="CF31" s="72">
        <v>5</v>
      </c>
      <c r="CG31" s="72"/>
    </row>
    <row r="32" spans="2:85" ht="15" customHeight="1" thickBot="1">
      <c r="B32" s="52">
        <v>6</v>
      </c>
      <c r="C32" s="53">
        <f>IF(D32=0,"",VLOOKUP($D32,#REF!,2,FALSE))</f>
      </c>
      <c r="D32" s="294"/>
      <c r="E32" s="55">
        <f>IF($D32=0,"",VLOOKUP($D32,'Absolutní-BODY'!$E$2:$O$161,4,FALSE))</f>
      </c>
      <c r="F32" s="55">
        <f>IF($D32=0,"",VLOOKUP($D32,'Absolutní-BODY'!$E$2:$O$161,5,FALSE))</f>
      </c>
      <c r="G32" s="55">
        <f>IF($D32=0,"",VLOOKUP($D32,'Absolutní-BODY'!$E$2:$O$161,6,FALSE))</f>
      </c>
      <c r="H32" s="55">
        <f>IF($D32=0,"",VLOOKUP($D32,'Absolutní-BODY'!$E$2:$O$161,7,FALSE))</f>
      </c>
      <c r="I32" s="56">
        <f>IF($D32=0,"",VLOOKUP($D32,'Absolutní-BODY'!$E$2:$O$161,8,FALSE))</f>
      </c>
      <c r="J32" s="56">
        <f>IF($D32=0,"",VLOOKUP($D32,'Absolutní-BODY'!$E$2:$O$161,9,FALSE))</f>
      </c>
      <c r="K32" s="56">
        <f>IF($D32=0,"",VLOOKUP($D32,'Absolutní-BODY'!$E$2:$O$161,10,FALSE))</f>
      </c>
      <c r="L32" s="57">
        <f>IF($D32=0,"",VLOOKUP($D32,'Absolutní-BODY'!$E$2:$O$161,11,FALSE))</f>
      </c>
      <c r="M32" s="43"/>
      <c r="N32" s="328">
        <f>IF(K35=0,10000,K35)</f>
        <v>10000</v>
      </c>
      <c r="O32" s="72">
        <v>3</v>
      </c>
      <c r="P32" s="72">
        <v>8</v>
      </c>
      <c r="S32" s="58" t="s">
        <v>0</v>
      </c>
      <c r="T32" s="59">
        <f>IF(U32=0,"",VLOOKUP($U32,#REF!,2,FALSE))</f>
      </c>
      <c r="U32" s="60"/>
      <c r="V32" s="61">
        <f>IF($U32=0,"",VLOOKUP($U32,'Absolutní-BODY'!$E$2:$O$161,4,FALSE))</f>
      </c>
      <c r="W32" s="61">
        <f>IF($U32=0,"",VLOOKUP($U32,'Absolutní-BODY'!$E$2:$O$161,5,FALSE))</f>
      </c>
      <c r="X32" s="61">
        <f>IF($U32=0,"",VLOOKUP($U32,'Absolutní-BODY'!$E$2:$O$161,6,FALSE))</f>
      </c>
      <c r="Y32" s="61">
        <f>IF($U32=0,"",VLOOKUP($U32,'Absolutní-BODY'!$E$2:$O$161,7,FALSE))</f>
      </c>
      <c r="Z32" s="62">
        <f>IF($U32=0,"",VLOOKUP($U32,'Absolutní-BODY'!$E$2:$O$161,8,FALSE))</f>
      </c>
      <c r="AA32" s="62">
        <f>IF($U32=0,"",VLOOKUP($U32,'Absolutní-BODY'!$E$2:$O$161,9,FALSE))</f>
      </c>
      <c r="AB32" s="62">
        <f>IF($U32=0,"",VLOOKUP($U32,'Absolutní-BODY'!$E$2:$O$161,10,FALSE))</f>
      </c>
      <c r="AC32" s="63">
        <f>IF($U32=0,"",VLOOKUP($U32,'Absolutní-BODY'!$E$2:$O$161,11,FALSE))</f>
      </c>
      <c r="AE32" s="328">
        <f>IF(AB34=0,10000,AB34)</f>
        <v>10000</v>
      </c>
      <c r="AF32" s="72">
        <v>4</v>
      </c>
      <c r="AG32" s="72">
        <v>6</v>
      </c>
      <c r="AJ32" s="58" t="s">
        <v>0</v>
      </c>
      <c r="AK32" s="59">
        <f>IF(AL32=0,"",VLOOKUP($AL32,#REF!,2,FALSE))</f>
      </c>
      <c r="AL32" s="60"/>
      <c r="AM32" s="61">
        <f>IF($AL32=0,"",VLOOKUP($AL32,'Absolutní-BODY'!$E$2:$O$161,4,FALSE))</f>
      </c>
      <c r="AN32" s="61">
        <f>IF($AL32=0,"",VLOOKUP($AL32,'Absolutní-BODY'!$E$2:$O$161,5,FALSE))</f>
      </c>
      <c r="AO32" s="61">
        <f>IF($AL32=0,"",VLOOKUP($AL32,'Absolutní-BODY'!$E$2:$O$161,6,FALSE))</f>
      </c>
      <c r="AP32" s="61">
        <f>IF($AL32=0,"",VLOOKUP($AL32,'Absolutní-BODY'!$E$2:$O$161,7,FALSE))</f>
      </c>
      <c r="AQ32" s="62">
        <f>IF($AL32=0,"",VLOOKUP($AL32,'Absolutní-BODY'!$E$2:$O$161,8,FALSE))</f>
      </c>
      <c r="AR32" s="62">
        <f>IF($AL32=0,"",VLOOKUP($AL32,'Absolutní-BODY'!$E$2:$O$161,9,FALSE))</f>
      </c>
      <c r="AS32" s="62">
        <f>IF($AL32=0,"",VLOOKUP($AL32,'Absolutní-BODY'!$E$2:$O$161,10,FALSE))</f>
      </c>
      <c r="AT32" s="63">
        <f>IF($AL32=0,"",VLOOKUP($AL32,'Absolutní-BODY'!$E$2:$O$161,11,FALSE))</f>
      </c>
      <c r="AV32" s="328">
        <f>IF(AS34=0,10000,AS34)</f>
        <v>10000</v>
      </c>
      <c r="AW32" s="72">
        <v>4</v>
      </c>
      <c r="AX32" s="72">
        <v>6</v>
      </c>
      <c r="AY32" s="72"/>
      <c r="BA32" s="58" t="s">
        <v>0</v>
      </c>
      <c r="BB32" s="59">
        <f>IF(BC32=0,"",VLOOKUP($BC32,#REF!,2,FALSE))</f>
      </c>
      <c r="BC32" s="60"/>
      <c r="BD32" s="61">
        <f>IF($BC32=0,"",VLOOKUP($BC32,'Absolutní-BODY'!$E$2:$O$161,4,FALSE))</f>
      </c>
      <c r="BE32" s="61">
        <f>IF($BC32=0,"",VLOOKUP($BC32,'Absolutní-BODY'!$E$2:$O$161,5,FALSE))</f>
      </c>
      <c r="BF32" s="61">
        <f>IF($BC32=0,"",VLOOKUP($BC32,'Absolutní-BODY'!$E$2:$O$161,6,FALSE))</f>
      </c>
      <c r="BG32" s="61">
        <f>IF($BC32=0,"",VLOOKUP($BC32,'Absolutní-BODY'!$E$2:$O$161,7,FALSE))</f>
      </c>
      <c r="BH32" s="62">
        <f>IF($BC32=0,"",VLOOKUP($BC32,'Absolutní-BODY'!$E$2:$O$161,8,FALSE))</f>
      </c>
      <c r="BI32" s="62">
        <f>IF($BC32=0,"",VLOOKUP($BC32,'Absolutní-BODY'!$E$2:$O$161,9,FALSE))</f>
      </c>
      <c r="BJ32" s="62">
        <f>IF($BC32=0,"",VLOOKUP($BC32,'Absolutní-BODY'!$E$2:$O$161,10,FALSE))</f>
      </c>
      <c r="BK32" s="63">
        <f>IF($BC32=0,"",VLOOKUP($BC32,'Absolutní-BODY'!$E$2:$O$161,11,FALSE))</f>
      </c>
      <c r="BM32" s="328">
        <f>IF(BJ34=0,10000,BJ34)</f>
        <v>10000</v>
      </c>
      <c r="BN32" s="72">
        <v>4</v>
      </c>
      <c r="BO32" s="72">
        <v>6</v>
      </c>
      <c r="BP32" s="72"/>
      <c r="BR32" s="58" t="s">
        <v>0</v>
      </c>
      <c r="BS32" s="59">
        <f>IF(BT32=0,"",VLOOKUP($BT32,#REF!,2,FALSE))</f>
      </c>
      <c r="BT32" s="60"/>
      <c r="BU32" s="61">
        <f>IF($BT32=0,"",VLOOKUP($BT32,'Absolutní-BODY'!$E$2:$O$161,4,FALSE))</f>
      </c>
      <c r="BV32" s="61">
        <f>IF($BT32=0,"",VLOOKUP($BT32,'Absolutní-BODY'!$E$2:$O$161,5,FALSE))</f>
      </c>
      <c r="BW32" s="61">
        <f>IF($BT32=0,"",VLOOKUP($BT32,'Absolutní-BODY'!$E$2:$O$161,6,FALSE))</f>
      </c>
      <c r="BX32" s="61">
        <f>IF($BT32=0,"",VLOOKUP($BT32,'Absolutní-BODY'!$E$2:$O$161,7,FALSE))</f>
      </c>
      <c r="BY32" s="62">
        <f>IF($BT32=0,"",VLOOKUP($BT32,'Absolutní-BODY'!$E$2:$O$161,8,FALSE))</f>
      </c>
      <c r="BZ32" s="62">
        <f>IF($BT32=0,"",VLOOKUP($BT32,'Absolutní-BODY'!$E$2:$O$161,9,FALSE))</f>
      </c>
      <c r="CA32" s="62">
        <f>IF($BT32=0,"",VLOOKUP($BT32,'Absolutní-BODY'!$E$2:$O$161,10,FALSE))</f>
      </c>
      <c r="CB32" s="63">
        <f>IF($BT32=0,"",VLOOKUP($BT32,'Absolutní-BODY'!$E$2:$O$161,11,FALSE))</f>
      </c>
      <c r="CD32" s="328">
        <f>IF(CA34=0,10000,CA34)</f>
        <v>10000</v>
      </c>
      <c r="CE32" s="72">
        <v>4</v>
      </c>
      <c r="CF32" s="72">
        <v>6</v>
      </c>
      <c r="CG32" s="72"/>
    </row>
    <row r="33" spans="2:85" ht="15" customHeight="1" thickBot="1">
      <c r="B33" s="58" t="s">
        <v>0</v>
      </c>
      <c r="C33" s="59">
        <f>IF(D33=0,"",VLOOKUP($D33,#REF!,2,FALSE))</f>
      </c>
      <c r="D33" s="60"/>
      <c r="E33" s="61">
        <f>IF($D33=0,"",VLOOKUP($D33,'Absolutní-BODY'!$E$2:$O$161,4,FALSE))</f>
      </c>
      <c r="F33" s="61">
        <f>IF($D33=0,"",VLOOKUP($D33,'Absolutní-BODY'!$E$2:$O$161,5,FALSE))</f>
      </c>
      <c r="G33" s="61">
        <f>IF($D33=0,"",VLOOKUP($D33,'Absolutní-BODY'!$E$2:$O$161,6,FALSE))</f>
      </c>
      <c r="H33" s="61">
        <f>IF($D33=0,"",VLOOKUP($D33,'Absolutní-BODY'!$E$2:$O$161,7,FALSE))</f>
      </c>
      <c r="I33" s="62">
        <f>IF($D33=0,"",VLOOKUP($D33,'Absolutní-BODY'!$E$2:$O$161,8,FALSE))</f>
      </c>
      <c r="J33" s="62">
        <f>IF($D33=0,"",VLOOKUP($D33,'Absolutní-BODY'!$E$2:$O$161,9,FALSE))</f>
      </c>
      <c r="K33" s="62">
        <f>IF($D33=0,"",VLOOKUP($D33,'Absolutní-BODY'!$E$2:$O$161,10,FALSE))</f>
      </c>
      <c r="L33" s="63">
        <f>IF($D33=0,"",VLOOKUP($D33,'Absolutní-BODY'!$E$2:$O$161,11,FALSE))</f>
      </c>
      <c r="M33" s="43"/>
      <c r="N33" s="328">
        <f>IF(K35=0,10000,K35)</f>
        <v>10000</v>
      </c>
      <c r="O33" s="72">
        <v>3</v>
      </c>
      <c r="P33" s="72">
        <v>9</v>
      </c>
      <c r="S33" s="64"/>
      <c r="T33" s="65"/>
      <c r="U33" s="65"/>
      <c r="V33" s="66">
        <f aca="true" t="shared" si="14" ref="V33:AC33">SUM(V29:V32)</f>
        <v>0</v>
      </c>
      <c r="W33" s="67">
        <f t="shared" si="14"/>
        <v>0</v>
      </c>
      <c r="X33" s="67">
        <f t="shared" si="14"/>
        <v>0</v>
      </c>
      <c r="Y33" s="67">
        <f t="shared" si="14"/>
        <v>0</v>
      </c>
      <c r="Z33" s="68">
        <f t="shared" si="14"/>
        <v>0</v>
      </c>
      <c r="AA33" s="68">
        <f t="shared" si="14"/>
        <v>0</v>
      </c>
      <c r="AB33" s="68">
        <f t="shared" si="14"/>
        <v>0</v>
      </c>
      <c r="AC33" s="69">
        <f t="shared" si="14"/>
        <v>0</v>
      </c>
      <c r="AE33" s="328">
        <f>IF(AB34=0,10000,AB34)</f>
        <v>10000</v>
      </c>
      <c r="AF33" s="72">
        <v>4</v>
      </c>
      <c r="AG33" s="72">
        <v>7</v>
      </c>
      <c r="AJ33" s="64"/>
      <c r="AK33" s="65"/>
      <c r="AL33" s="65"/>
      <c r="AM33" s="66">
        <f aca="true" t="shared" si="15" ref="AM33:AT33">SUM(AM29:AM32)</f>
        <v>0</v>
      </c>
      <c r="AN33" s="67">
        <f t="shared" si="15"/>
        <v>0</v>
      </c>
      <c r="AO33" s="67">
        <f t="shared" si="15"/>
        <v>0</v>
      </c>
      <c r="AP33" s="67">
        <f t="shared" si="15"/>
        <v>0</v>
      </c>
      <c r="AQ33" s="68">
        <f t="shared" si="15"/>
        <v>0</v>
      </c>
      <c r="AR33" s="68">
        <f t="shared" si="15"/>
        <v>0</v>
      </c>
      <c r="AS33" s="68">
        <f t="shared" si="15"/>
        <v>0</v>
      </c>
      <c r="AT33" s="69">
        <f t="shared" si="15"/>
        <v>0</v>
      </c>
      <c r="AV33" s="328">
        <f>IF(AS34=0,10000,AS34)</f>
        <v>10000</v>
      </c>
      <c r="AW33" s="72">
        <v>4</v>
      </c>
      <c r="AX33" s="72">
        <v>7</v>
      </c>
      <c r="AY33" s="72"/>
      <c r="BA33" s="64"/>
      <c r="BB33" s="65"/>
      <c r="BC33" s="65"/>
      <c r="BD33" s="66">
        <f aca="true" t="shared" si="16" ref="BD33:BK33">SUM(BD29:BD32)</f>
        <v>0</v>
      </c>
      <c r="BE33" s="67">
        <f t="shared" si="16"/>
        <v>0</v>
      </c>
      <c r="BF33" s="67">
        <f t="shared" si="16"/>
        <v>0</v>
      </c>
      <c r="BG33" s="67">
        <f t="shared" si="16"/>
        <v>0</v>
      </c>
      <c r="BH33" s="68">
        <f t="shared" si="16"/>
        <v>0</v>
      </c>
      <c r="BI33" s="68">
        <f t="shared" si="16"/>
        <v>0</v>
      </c>
      <c r="BJ33" s="68">
        <f t="shared" si="16"/>
        <v>0</v>
      </c>
      <c r="BK33" s="69">
        <f t="shared" si="16"/>
        <v>0</v>
      </c>
      <c r="BM33" s="328">
        <f>IF(BJ34=0,10000,BJ34)</f>
        <v>10000</v>
      </c>
      <c r="BN33" s="72">
        <v>4</v>
      </c>
      <c r="BO33" s="72">
        <v>7</v>
      </c>
      <c r="BP33" s="72"/>
      <c r="BR33" s="64"/>
      <c r="BS33" s="65"/>
      <c r="BT33" s="65"/>
      <c r="BU33" s="66">
        <f aca="true" t="shared" si="17" ref="BU33:CB33">SUM(BU29:BU32)</f>
        <v>0</v>
      </c>
      <c r="BV33" s="67">
        <f t="shared" si="17"/>
        <v>0</v>
      </c>
      <c r="BW33" s="67">
        <f t="shared" si="17"/>
        <v>0</v>
      </c>
      <c r="BX33" s="67">
        <f t="shared" si="17"/>
        <v>0</v>
      </c>
      <c r="BY33" s="68">
        <f t="shared" si="17"/>
        <v>0</v>
      </c>
      <c r="BZ33" s="68">
        <f t="shared" si="17"/>
        <v>0</v>
      </c>
      <c r="CA33" s="68">
        <f t="shared" si="17"/>
        <v>0</v>
      </c>
      <c r="CB33" s="69">
        <f t="shared" si="17"/>
        <v>0</v>
      </c>
      <c r="CD33" s="328">
        <f>IF(CA34=0,10000,CA34)</f>
        <v>10000</v>
      </c>
      <c r="CE33" s="72">
        <v>4</v>
      </c>
      <c r="CF33" s="72">
        <v>7</v>
      </c>
      <c r="CG33" s="72"/>
    </row>
    <row r="34" spans="2:85" ht="15" customHeight="1" thickBot="1">
      <c r="B34" s="64"/>
      <c r="C34" s="65"/>
      <c r="D34" s="65"/>
      <c r="E34" s="66">
        <f aca="true" t="shared" si="18" ref="E34:L34">SUM(E27:E33)</f>
        <v>0</v>
      </c>
      <c r="F34" s="67">
        <f t="shared" si="18"/>
        <v>0</v>
      </c>
      <c r="G34" s="67">
        <f t="shared" si="18"/>
        <v>0</v>
      </c>
      <c r="H34" s="67">
        <f t="shared" si="18"/>
        <v>0</v>
      </c>
      <c r="I34" s="68">
        <f t="shared" si="18"/>
        <v>0</v>
      </c>
      <c r="J34" s="68">
        <f t="shared" si="18"/>
        <v>0</v>
      </c>
      <c r="K34" s="68">
        <f t="shared" si="18"/>
        <v>0</v>
      </c>
      <c r="L34" s="69">
        <f t="shared" si="18"/>
        <v>0</v>
      </c>
      <c r="M34" s="43"/>
      <c r="N34" s="328">
        <f>IF(K35=0,10000,K35)</f>
        <v>10000</v>
      </c>
      <c r="O34" s="72">
        <v>3</v>
      </c>
      <c r="P34" s="72">
        <v>10</v>
      </c>
      <c r="S34" s="312">
        <f>T28</f>
      </c>
      <c r="T34" s="309"/>
      <c r="U34" s="346">
        <f>AH34</f>
        <v>0</v>
      </c>
      <c r="V34" s="311" t="s">
        <v>17</v>
      </c>
      <c r="W34" s="70"/>
      <c r="X34" s="70" t="s">
        <v>78</v>
      </c>
      <c r="Y34" s="341">
        <f>SUM(V33:AC33)</f>
        <v>0</v>
      </c>
      <c r="Z34" s="307" t="s">
        <v>1</v>
      </c>
      <c r="AA34" s="136"/>
      <c r="AB34" s="307">
        <f>SUM(V33:AC33)</f>
        <v>0</v>
      </c>
      <c r="AC34" s="308"/>
      <c r="AE34" s="328">
        <f>IF(AB34=0,10000,AB34)</f>
        <v>10000</v>
      </c>
      <c r="AF34" s="72">
        <v>4</v>
      </c>
      <c r="AG34" s="72">
        <v>8</v>
      </c>
      <c r="AH34" s="331">
        <f>IF(AH26&lt;1,0,AH26-1)</f>
        <v>0</v>
      </c>
      <c r="AJ34" s="312">
        <f>AK28</f>
      </c>
      <c r="AK34" s="309"/>
      <c r="AL34" s="346">
        <f>AY34</f>
        <v>0</v>
      </c>
      <c r="AM34" s="311" t="s">
        <v>17</v>
      </c>
      <c r="AN34" s="70"/>
      <c r="AO34" s="70" t="s">
        <v>78</v>
      </c>
      <c r="AP34" s="341">
        <f>SUM(AM33:AT33)</f>
        <v>0</v>
      </c>
      <c r="AQ34" s="307" t="s">
        <v>1</v>
      </c>
      <c r="AR34" s="136"/>
      <c r="AS34" s="307">
        <f>SUM(AM33:AT33)</f>
        <v>0</v>
      </c>
      <c r="AT34" s="308"/>
      <c r="AV34" s="328">
        <f>IF(AS34=0,10000,AS34)</f>
        <v>10000</v>
      </c>
      <c r="AW34" s="72">
        <v>4</v>
      </c>
      <c r="AX34" s="72">
        <v>8</v>
      </c>
      <c r="AY34" s="331">
        <f>IF(AY26&lt;1,0,AY26-1)</f>
        <v>0</v>
      </c>
      <c r="BA34" s="312">
        <f>BB28</f>
      </c>
      <c r="BB34" s="309"/>
      <c r="BC34" s="346">
        <f>BP34</f>
        <v>0</v>
      </c>
      <c r="BD34" s="311" t="s">
        <v>17</v>
      </c>
      <c r="BE34" s="70"/>
      <c r="BF34" s="70" t="s">
        <v>78</v>
      </c>
      <c r="BG34" s="341">
        <f>SUM(BD33:BK33)</f>
        <v>0</v>
      </c>
      <c r="BH34" s="307" t="s">
        <v>1</v>
      </c>
      <c r="BI34" s="136"/>
      <c r="BJ34" s="307">
        <f>SUM(BD33:BK33)</f>
        <v>0</v>
      </c>
      <c r="BK34" s="308"/>
      <c r="BM34" s="328">
        <f>IF(BJ34=0,10000,BJ34)</f>
        <v>10000</v>
      </c>
      <c r="BN34" s="72">
        <v>4</v>
      </c>
      <c r="BO34" s="72">
        <v>8</v>
      </c>
      <c r="BP34" s="331">
        <f>IF(BP26&lt;1,0,BP26-1)</f>
        <v>0</v>
      </c>
      <c r="BR34" s="312">
        <f>BS28</f>
      </c>
      <c r="BS34" s="309"/>
      <c r="BT34" s="346">
        <f>CG34</f>
        <v>0</v>
      </c>
      <c r="BU34" s="311" t="s">
        <v>17</v>
      </c>
      <c r="BV34" s="70"/>
      <c r="BW34" s="70" t="s">
        <v>78</v>
      </c>
      <c r="BX34" s="341">
        <f>SUM(BU33:CB33)</f>
        <v>0</v>
      </c>
      <c r="BY34" s="307" t="s">
        <v>1</v>
      </c>
      <c r="BZ34" s="136"/>
      <c r="CA34" s="307">
        <f>SUM(BU33:CB33)</f>
        <v>0</v>
      </c>
      <c r="CB34" s="308"/>
      <c r="CD34" s="328">
        <f>IF(CA34=0,10000,CA34)</f>
        <v>10000</v>
      </c>
      <c r="CE34" s="72">
        <v>4</v>
      </c>
      <c r="CF34" s="72">
        <v>8</v>
      </c>
      <c r="CG34" s="331">
        <f>IF(CG26&lt;1,0,CG26-1)</f>
        <v>0</v>
      </c>
    </row>
    <row r="35" spans="2:85" ht="15" customHeight="1" thickBot="1">
      <c r="B35" s="312">
        <f>C26</f>
      </c>
      <c r="C35" s="309"/>
      <c r="D35" s="346">
        <f>Q35</f>
        <v>0</v>
      </c>
      <c r="E35" s="311" t="s">
        <v>17</v>
      </c>
      <c r="F35" s="70"/>
      <c r="G35" s="70" t="s">
        <v>78</v>
      </c>
      <c r="H35" s="341">
        <f>SUM(E34:L34)</f>
        <v>0</v>
      </c>
      <c r="I35" s="307" t="s">
        <v>1</v>
      </c>
      <c r="J35" s="136"/>
      <c r="K35" s="329">
        <f>SUM(E34:L34)</f>
        <v>0</v>
      </c>
      <c r="L35" s="330"/>
      <c r="M35" s="71"/>
      <c r="N35" s="328">
        <f>IF(K35=0,10000,K35)</f>
        <v>10000</v>
      </c>
      <c r="O35" s="72">
        <v>3</v>
      </c>
      <c r="P35" s="328">
        <v>11</v>
      </c>
      <c r="Q35" s="331">
        <f>IF(Q24&lt;1,0,Q24-1)</f>
        <v>0</v>
      </c>
      <c r="R35" s="37" t="s">
        <v>258</v>
      </c>
      <c r="AD35" s="37" t="s">
        <v>258</v>
      </c>
      <c r="AE35" s="328">
        <f>IF(AB42=0,10000,AB42)</f>
        <v>10000</v>
      </c>
      <c r="AF35" s="72">
        <v>5</v>
      </c>
      <c r="AG35" s="72">
        <v>1</v>
      </c>
      <c r="AI35" s="37" t="s">
        <v>258</v>
      </c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V35" s="328">
        <f>IF(AS42=0,10000,AS42)</f>
        <v>10000</v>
      </c>
      <c r="AW35" s="72">
        <v>5</v>
      </c>
      <c r="AX35" s="72">
        <v>1</v>
      </c>
      <c r="AY35" s="72"/>
      <c r="AZ35" s="37" t="s">
        <v>258</v>
      </c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M35" s="328">
        <f>IF(BJ42=0,10000,BJ42)</f>
        <v>10000</v>
      </c>
      <c r="BN35" s="72">
        <v>5</v>
      </c>
      <c r="BO35" s="72">
        <v>1</v>
      </c>
      <c r="BP35" s="72"/>
      <c r="BQ35" s="37" t="s">
        <v>258</v>
      </c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D35" s="328">
        <f>IF(CA42=0,10000,CA42)</f>
        <v>10000</v>
      </c>
      <c r="CE35" s="72">
        <v>5</v>
      </c>
      <c r="CF35" s="72">
        <v>1</v>
      </c>
      <c r="CG35" s="72"/>
    </row>
    <row r="36" spans="1:85" ht="15" customHeight="1" thickBot="1">
      <c r="A36" s="37" t="s">
        <v>259</v>
      </c>
      <c r="B36" s="37"/>
      <c r="C36" s="38"/>
      <c r="D36" s="38"/>
      <c r="E36" s="37"/>
      <c r="F36" s="37"/>
      <c r="G36" s="39"/>
      <c r="H36" s="342"/>
      <c r="I36" s="39"/>
      <c r="J36" s="39"/>
      <c r="K36" s="39"/>
      <c r="L36" s="39"/>
      <c r="N36" s="328">
        <f>IF(K46=0,10000,K46)</f>
        <v>10000</v>
      </c>
      <c r="O36" s="72">
        <v>4</v>
      </c>
      <c r="P36" s="72">
        <v>1</v>
      </c>
      <c r="S36" s="41"/>
      <c r="T36" s="304">
        <f>IF(U37=0,"",VLOOKUP($U37,#REF!,7,FALSE))</f>
      </c>
      <c r="U36" s="40" t="s">
        <v>8</v>
      </c>
      <c r="V36" s="42">
        <v>1</v>
      </c>
      <c r="W36" s="42">
        <v>2</v>
      </c>
      <c r="X36" s="42">
        <v>3</v>
      </c>
      <c r="Y36" s="340">
        <v>4</v>
      </c>
      <c r="Z36" s="42">
        <v>5</v>
      </c>
      <c r="AA36" s="42">
        <v>6</v>
      </c>
      <c r="AB36" s="42">
        <v>7</v>
      </c>
      <c r="AC36" s="42">
        <v>8</v>
      </c>
      <c r="AE36" s="328">
        <f>IF(AB42=0,10000,AB42)</f>
        <v>10000</v>
      </c>
      <c r="AF36" s="72">
        <v>5</v>
      </c>
      <c r="AG36" s="72">
        <v>2</v>
      </c>
      <c r="AJ36" s="41"/>
      <c r="AK36" s="304">
        <f>IF(AL37=0,"",VLOOKUP($AL37,#REF!,7,FALSE))</f>
      </c>
      <c r="AL36" s="40" t="s">
        <v>8</v>
      </c>
      <c r="AM36" s="42">
        <v>1</v>
      </c>
      <c r="AN36" s="42">
        <v>2</v>
      </c>
      <c r="AO36" s="42">
        <v>3</v>
      </c>
      <c r="AP36" s="340">
        <v>4</v>
      </c>
      <c r="AQ36" s="42">
        <v>5</v>
      </c>
      <c r="AR36" s="42">
        <v>6</v>
      </c>
      <c r="AS36" s="42">
        <v>7</v>
      </c>
      <c r="AT36" s="42">
        <v>8</v>
      </c>
      <c r="AV36" s="328">
        <f>IF(AS42=0,10000,AS42)</f>
        <v>10000</v>
      </c>
      <c r="AW36" s="72">
        <v>5</v>
      </c>
      <c r="AX36" s="72">
        <v>2</v>
      </c>
      <c r="AY36" s="72"/>
      <c r="BA36" s="41"/>
      <c r="BB36" s="304">
        <f>IF(BC37=0,"",VLOOKUP($BC37,#REF!,7,FALSE))</f>
      </c>
      <c r="BC36" s="40" t="s">
        <v>8</v>
      </c>
      <c r="BD36" s="42">
        <v>1</v>
      </c>
      <c r="BE36" s="42">
        <v>2</v>
      </c>
      <c r="BF36" s="42">
        <v>3</v>
      </c>
      <c r="BG36" s="340">
        <v>4</v>
      </c>
      <c r="BH36" s="42">
        <v>5</v>
      </c>
      <c r="BI36" s="42">
        <v>6</v>
      </c>
      <c r="BJ36" s="42">
        <v>7</v>
      </c>
      <c r="BK36" s="42">
        <v>8</v>
      </c>
      <c r="BM36" s="328">
        <f>IF(BJ42=0,10000,BJ42)</f>
        <v>10000</v>
      </c>
      <c r="BN36" s="72">
        <v>5</v>
      </c>
      <c r="BO36" s="72">
        <v>2</v>
      </c>
      <c r="BP36" s="72"/>
      <c r="BR36" s="41"/>
      <c r="BS36" s="304">
        <f>IF(BT37=0,"",VLOOKUP($BT37,#REF!,7,FALSE))</f>
      </c>
      <c r="BT36" s="40" t="s">
        <v>8</v>
      </c>
      <c r="BU36" s="42">
        <v>1</v>
      </c>
      <c r="BV36" s="42">
        <v>2</v>
      </c>
      <c r="BW36" s="42">
        <v>3</v>
      </c>
      <c r="BX36" s="340">
        <v>4</v>
      </c>
      <c r="BY36" s="42">
        <v>5</v>
      </c>
      <c r="BZ36" s="42">
        <v>6</v>
      </c>
      <c r="CA36" s="42">
        <v>7</v>
      </c>
      <c r="CB36" s="42">
        <v>8</v>
      </c>
      <c r="CD36" s="328">
        <f>IF(CA42=0,10000,CA42)</f>
        <v>10000</v>
      </c>
      <c r="CE36" s="72">
        <v>5</v>
      </c>
      <c r="CF36" s="72">
        <v>2</v>
      </c>
      <c r="CG36" s="72"/>
    </row>
    <row r="37" spans="2:85" ht="15" customHeight="1" thickBot="1">
      <c r="B37" s="41"/>
      <c r="C37" s="304">
        <f>IF(D38=0,"",VLOOKUP($D38,#REF!,7,FALSE))</f>
      </c>
      <c r="D37" s="40" t="s">
        <v>8</v>
      </c>
      <c r="E37" s="42">
        <v>1</v>
      </c>
      <c r="F37" s="42">
        <v>2</v>
      </c>
      <c r="G37" s="42">
        <v>3</v>
      </c>
      <c r="H37" s="340">
        <v>4</v>
      </c>
      <c r="I37" s="42">
        <v>5</v>
      </c>
      <c r="J37" s="42">
        <v>6</v>
      </c>
      <c r="K37" s="42">
        <v>7</v>
      </c>
      <c r="L37" s="42">
        <v>8</v>
      </c>
      <c r="N37" s="328">
        <f>IF(K46=0,10000,K46)</f>
        <v>10000</v>
      </c>
      <c r="O37" s="72">
        <v>4</v>
      </c>
      <c r="P37" s="72">
        <v>2</v>
      </c>
      <c r="S37" s="45">
        <v>1</v>
      </c>
      <c r="T37" s="46">
        <f>IF(U37=0,"",VLOOKUP($U37,#REF!,2,FALSE))</f>
      </c>
      <c r="U37" s="47"/>
      <c r="V37" s="48">
        <f>IF($U37=0,"",VLOOKUP($U37,'Absolutní-BODY'!$E$2:$O$161,4,FALSE))</f>
      </c>
      <c r="W37" s="48">
        <f>IF($U37=0,"",VLOOKUP($U37,'Absolutní-BODY'!$E$2:$O$161,5,FALSE))</f>
      </c>
      <c r="X37" s="48">
        <f>IF($U37=0,"",VLOOKUP($U37,'Absolutní-BODY'!$E$2:$O$161,6,FALSE))</f>
      </c>
      <c r="Y37" s="48">
        <f>IF($U37=0,"",VLOOKUP($U37,'Absolutní-BODY'!$E$2:$O$161,7,FALSE))</f>
      </c>
      <c r="Z37" s="49">
        <f>IF($U37=0,"",VLOOKUP($U37,'Absolutní-BODY'!$E$2:$O$161,8,FALSE))</f>
      </c>
      <c r="AA37" s="49">
        <f>IF($U37=0,"",VLOOKUP($U37,'Absolutní-BODY'!$E$2:$O$161,9,FALSE))</f>
      </c>
      <c r="AB37" s="49">
        <f>IF($U37=0,"",VLOOKUP($U37,'Absolutní-BODY'!$E$2:$O$161,10,FALSE))</f>
      </c>
      <c r="AC37" s="50">
        <f>IF($U37=0,"",VLOOKUP($U37,'Absolutní-BODY'!$E$2:$O$161,11,FALSE))</f>
      </c>
      <c r="AE37" s="328">
        <f>IF(AB42=0,10000,AB42)</f>
        <v>10000</v>
      </c>
      <c r="AF37" s="72">
        <v>5</v>
      </c>
      <c r="AG37" s="72">
        <v>3</v>
      </c>
      <c r="AJ37" s="45">
        <v>1</v>
      </c>
      <c r="AK37" s="46">
        <f>IF(AL37=0,"",VLOOKUP($AL37,#REF!,2,FALSE))</f>
      </c>
      <c r="AL37" s="47"/>
      <c r="AM37" s="48">
        <f>IF($AL37=0,"",VLOOKUP($AL37,'Absolutní-BODY'!$E$2:$O$161,4,FALSE))</f>
      </c>
      <c r="AN37" s="48">
        <f>IF($AL37=0,"",VLOOKUP($AL37,'Absolutní-BODY'!$E$2:$O$161,5,FALSE))</f>
      </c>
      <c r="AO37" s="48">
        <f>IF($AL37=0,"",VLOOKUP($AL37,'Absolutní-BODY'!$E$2:$O$161,6,FALSE))</f>
      </c>
      <c r="AP37" s="48">
        <f>IF($AL37=0,"",VLOOKUP($AL37,'Absolutní-BODY'!$E$2:$O$161,7,FALSE))</f>
      </c>
      <c r="AQ37" s="49">
        <f>IF($AL37=0,"",VLOOKUP($AL37,'Absolutní-BODY'!$E$2:$O$161,8,FALSE))</f>
      </c>
      <c r="AR37" s="49">
        <f>IF($AL37=0,"",VLOOKUP($AL37,'Absolutní-BODY'!$E$2:$O$161,9,FALSE))</f>
      </c>
      <c r="AS37" s="49">
        <f>IF($AL37=0,"",VLOOKUP($AL37,'Absolutní-BODY'!$E$2:$O$161,10,FALSE))</f>
      </c>
      <c r="AT37" s="50">
        <f>IF($AL37=0,"",VLOOKUP($AL37,'Absolutní-BODY'!$E$2:$O$161,11,FALSE))</f>
      </c>
      <c r="AV37" s="328">
        <f>IF(AS42=0,10000,AS42)</f>
        <v>10000</v>
      </c>
      <c r="AW37" s="72">
        <v>5</v>
      </c>
      <c r="AX37" s="72">
        <v>3</v>
      </c>
      <c r="AY37" s="72"/>
      <c r="BA37" s="45">
        <v>1</v>
      </c>
      <c r="BB37" s="46">
        <f>IF(BC37=0,"",VLOOKUP($BC37,#REF!,2,FALSE))</f>
      </c>
      <c r="BC37" s="47"/>
      <c r="BD37" s="48">
        <f>IF($BC37=0,"",VLOOKUP($BC37,'Absolutní-BODY'!$E$2:$O$161,4,FALSE))</f>
      </c>
      <c r="BE37" s="48">
        <f>IF($BC37=0,"",VLOOKUP($BC37,'Absolutní-BODY'!$E$2:$O$161,5,FALSE))</f>
      </c>
      <c r="BF37" s="48">
        <f>IF($BC37=0,"",VLOOKUP($BC37,'Absolutní-BODY'!$E$2:$O$161,6,FALSE))</f>
      </c>
      <c r="BG37" s="48">
        <f>IF($BC37=0,"",VLOOKUP($BC37,'Absolutní-BODY'!$E$2:$O$161,7,FALSE))</f>
      </c>
      <c r="BH37" s="49">
        <f>IF($BC37=0,"",VLOOKUP($BC37,'Absolutní-BODY'!$E$2:$O$161,8,FALSE))</f>
      </c>
      <c r="BI37" s="49">
        <f>IF($BC37=0,"",VLOOKUP($BC37,'Absolutní-BODY'!$E$2:$O$161,9,FALSE))</f>
      </c>
      <c r="BJ37" s="49">
        <f>IF($BC37=0,"",VLOOKUP($BC37,'Absolutní-BODY'!$E$2:$O$161,10,FALSE))</f>
      </c>
      <c r="BK37" s="50">
        <f>IF($BC37=0,"",VLOOKUP($BC37,'Absolutní-BODY'!$E$2:$O$161,11,FALSE))</f>
      </c>
      <c r="BM37" s="328">
        <f>IF(BJ42=0,10000,BJ42)</f>
        <v>10000</v>
      </c>
      <c r="BN37" s="72">
        <v>5</v>
      </c>
      <c r="BO37" s="72">
        <v>3</v>
      </c>
      <c r="BP37" s="72"/>
      <c r="BR37" s="45">
        <v>1</v>
      </c>
      <c r="BS37" s="46">
        <f>IF(BT37=0,"",VLOOKUP($BT37,#REF!,2,FALSE))</f>
      </c>
      <c r="BT37" s="47"/>
      <c r="BU37" s="48">
        <f>IF($BT37=0,"",VLOOKUP($BT37,'Absolutní-BODY'!$E$2:$O$161,4,FALSE))</f>
      </c>
      <c r="BV37" s="48">
        <f>IF($BT37=0,"",VLOOKUP($BT37,'Absolutní-BODY'!$E$2:$O$161,5,FALSE))</f>
      </c>
      <c r="BW37" s="48">
        <f>IF($BT37=0,"",VLOOKUP($BT37,'Absolutní-BODY'!$E$2:$O$161,6,FALSE))</f>
      </c>
      <c r="BX37" s="48">
        <f>IF($BT37=0,"",VLOOKUP($BT37,'Absolutní-BODY'!$E$2:$O$161,7,FALSE))</f>
      </c>
      <c r="BY37" s="49">
        <f>IF($BT37=0,"",VLOOKUP($BT37,'Absolutní-BODY'!$E$2:$O$161,8,FALSE))</f>
      </c>
      <c r="BZ37" s="49">
        <f>IF($BT37=0,"",VLOOKUP($BT37,'Absolutní-BODY'!$E$2:$O$161,9,FALSE))</f>
      </c>
      <c r="CA37" s="49">
        <f>IF($BT37=0,"",VLOOKUP($BT37,'Absolutní-BODY'!$E$2:$O$161,10,FALSE))</f>
      </c>
      <c r="CB37" s="50">
        <f>IF($BT37=0,"",VLOOKUP($BT37,'Absolutní-BODY'!$E$2:$O$161,11,FALSE))</f>
      </c>
      <c r="CD37" s="328">
        <f>IF(CA42=0,10000,CA42)</f>
        <v>10000</v>
      </c>
      <c r="CE37" s="72">
        <v>5</v>
      </c>
      <c r="CF37" s="72">
        <v>3</v>
      </c>
      <c r="CG37" s="72"/>
    </row>
    <row r="38" spans="2:85" ht="15" customHeight="1">
      <c r="B38" s="45">
        <v>1</v>
      </c>
      <c r="C38" s="46">
        <f>IF(D38=0,"",VLOOKUP($D38,#REF!,2,FALSE))</f>
      </c>
      <c r="D38" s="47"/>
      <c r="E38" s="48">
        <f>IF($D38=0,"",VLOOKUP($D38,'Absolutní-BODY'!$E$2:$O$161,4,FALSE))</f>
      </c>
      <c r="F38" s="48">
        <f>IF($D38=0,"",VLOOKUP($D38,'Absolutní-BODY'!$E$2:$O$161,5,FALSE))</f>
      </c>
      <c r="G38" s="48">
        <f>IF($D38=0,"",VLOOKUP($D38,'Absolutní-BODY'!$E$2:$O$161,6,FALSE))</f>
      </c>
      <c r="H38" s="48">
        <f>IF($D38=0,"",VLOOKUP($D38,'Absolutní-BODY'!$E$2:$O$161,7,FALSE))</f>
      </c>
      <c r="I38" s="49">
        <f>IF($D38=0,"",VLOOKUP($D38,'Absolutní-BODY'!$E$2:$O$161,8,FALSE))</f>
      </c>
      <c r="J38" s="49">
        <f>IF($D38=0,"",VLOOKUP($D38,'Absolutní-BODY'!$E$2:$O$161,9,FALSE))</f>
      </c>
      <c r="K38" s="49">
        <f>IF($D38=0,"",VLOOKUP($D38,'Absolutní-BODY'!$E$2:$O$161,10,FALSE))</f>
      </c>
      <c r="L38" s="50">
        <f>IF($D38=0,"",VLOOKUP($D38,'Absolutní-BODY'!$E$2:$O$161,11,FALSE))</f>
      </c>
      <c r="N38" s="328">
        <f>IF(K46=0,10000,K46)</f>
        <v>10000</v>
      </c>
      <c r="O38" s="72">
        <v>4</v>
      </c>
      <c r="P38" s="72">
        <v>3</v>
      </c>
      <c r="S38" s="52">
        <v>2</v>
      </c>
      <c r="T38" s="53">
        <f>IF(U38=0,"",VLOOKUP($U38,#REF!,2,FALSE))</f>
      </c>
      <c r="U38" s="54"/>
      <c r="V38" s="55">
        <f>IF($U38=0,"",VLOOKUP($U38,'Absolutní-BODY'!$E$2:$O$161,4,FALSE))</f>
      </c>
      <c r="W38" s="55">
        <f>IF($U38=0,"",VLOOKUP($U38,'Absolutní-BODY'!$E$2:$O$161,5,FALSE))</f>
      </c>
      <c r="X38" s="55">
        <f>IF($U38=0,"",VLOOKUP($U38,'Absolutní-BODY'!$E$2:$O$161,6,FALSE))</f>
      </c>
      <c r="Y38" s="55">
        <f>IF($U38=0,"",VLOOKUP($U38,'Absolutní-BODY'!$E$2:$O$161,7,FALSE))</f>
      </c>
      <c r="Z38" s="56">
        <f>IF($U38=0,"",VLOOKUP($U38,'Absolutní-BODY'!$E$2:$O$161,8,FALSE))</f>
      </c>
      <c r="AA38" s="56">
        <f>IF($U38=0,"",VLOOKUP($U38,'Absolutní-BODY'!$E$2:$O$161,9,FALSE))</f>
      </c>
      <c r="AB38" s="56">
        <f>IF($U38=0,"",VLOOKUP($U38,'Absolutní-BODY'!$E$2:$O$161,10,FALSE))</f>
      </c>
      <c r="AC38" s="57">
        <f>IF($U38=0,"",VLOOKUP($U38,'Absolutní-BODY'!$E$2:$O$161,11,FALSE))</f>
      </c>
      <c r="AE38" s="328">
        <f>IF(AB42=0,10000,AB42)</f>
        <v>10000</v>
      </c>
      <c r="AF38" s="72">
        <v>5</v>
      </c>
      <c r="AG38" s="72">
        <v>4</v>
      </c>
      <c r="AJ38" s="52">
        <v>2</v>
      </c>
      <c r="AK38" s="53">
        <f>IF(AL38=0,"",VLOOKUP($AL38,#REF!,2,FALSE))</f>
      </c>
      <c r="AL38" s="54"/>
      <c r="AM38" s="55">
        <f>IF($AL38=0,"",VLOOKUP($AL38,'Absolutní-BODY'!$E$2:$O$161,4,FALSE))</f>
      </c>
      <c r="AN38" s="55">
        <f>IF($AL38=0,"",VLOOKUP($AL38,'Absolutní-BODY'!$E$2:$O$161,5,FALSE))</f>
      </c>
      <c r="AO38" s="55">
        <f>IF($AL38=0,"",VLOOKUP($AL38,'Absolutní-BODY'!$E$2:$O$161,6,FALSE))</f>
      </c>
      <c r="AP38" s="55">
        <f>IF($AL38=0,"",VLOOKUP($AL38,'Absolutní-BODY'!$E$2:$O$161,7,FALSE))</f>
      </c>
      <c r="AQ38" s="56">
        <f>IF($AL38=0,"",VLOOKUP($AL38,'Absolutní-BODY'!$E$2:$O$161,8,FALSE))</f>
      </c>
      <c r="AR38" s="56">
        <f>IF($AL38=0,"",VLOOKUP($AL38,'Absolutní-BODY'!$E$2:$O$161,9,FALSE))</f>
      </c>
      <c r="AS38" s="56">
        <f>IF($AL38=0,"",VLOOKUP($AL38,'Absolutní-BODY'!$E$2:$O$161,10,FALSE))</f>
      </c>
      <c r="AT38" s="57">
        <f>IF($AL38=0,"",VLOOKUP($AL38,'Absolutní-BODY'!$E$2:$O$161,11,FALSE))</f>
      </c>
      <c r="AV38" s="328">
        <f>IF(AS42=0,10000,AS42)</f>
        <v>10000</v>
      </c>
      <c r="AW38" s="72">
        <v>5</v>
      </c>
      <c r="AX38" s="72">
        <v>4</v>
      </c>
      <c r="AY38" s="72"/>
      <c r="BA38" s="52">
        <v>2</v>
      </c>
      <c r="BB38" s="53">
        <f>IF(BC38=0,"",VLOOKUP($BC38,#REF!,2,FALSE))</f>
      </c>
      <c r="BC38" s="54"/>
      <c r="BD38" s="55">
        <f>IF($BC38=0,"",VLOOKUP($BC38,'Absolutní-BODY'!$E$2:$O$161,4,FALSE))</f>
      </c>
      <c r="BE38" s="55">
        <f>IF($BC38=0,"",VLOOKUP($BC38,'Absolutní-BODY'!$E$2:$O$161,5,FALSE))</f>
      </c>
      <c r="BF38" s="55">
        <f>IF($BC38=0,"",VLOOKUP($BC38,'Absolutní-BODY'!$E$2:$O$161,6,FALSE))</f>
      </c>
      <c r="BG38" s="55">
        <f>IF($BC38=0,"",VLOOKUP($BC38,'Absolutní-BODY'!$E$2:$O$161,7,FALSE))</f>
      </c>
      <c r="BH38" s="56">
        <f>IF($BC38=0,"",VLOOKUP($BC38,'Absolutní-BODY'!$E$2:$O$161,8,FALSE))</f>
      </c>
      <c r="BI38" s="56">
        <f>IF($BC38=0,"",VLOOKUP($BC38,'Absolutní-BODY'!$E$2:$O$161,9,FALSE))</f>
      </c>
      <c r="BJ38" s="56">
        <f>IF($BC38=0,"",VLOOKUP($BC38,'Absolutní-BODY'!$E$2:$O$161,10,FALSE))</f>
      </c>
      <c r="BK38" s="57">
        <f>IF($BC38=0,"",VLOOKUP($BC38,'Absolutní-BODY'!$E$2:$O$161,11,FALSE))</f>
      </c>
      <c r="BM38" s="328">
        <f>IF(BJ42=0,10000,BJ42)</f>
        <v>10000</v>
      </c>
      <c r="BN38" s="72">
        <v>5</v>
      </c>
      <c r="BO38" s="72">
        <v>4</v>
      </c>
      <c r="BP38" s="72"/>
      <c r="BR38" s="52">
        <v>2</v>
      </c>
      <c r="BS38" s="53">
        <f>IF(BT38=0,"",VLOOKUP($BT38,#REF!,2,FALSE))</f>
      </c>
      <c r="BT38" s="54"/>
      <c r="BU38" s="55">
        <f>IF($BT38=0,"",VLOOKUP($BT38,'Absolutní-BODY'!$E$2:$O$161,4,FALSE))</f>
      </c>
      <c r="BV38" s="55">
        <f>IF($BT38=0,"",VLOOKUP($BT38,'Absolutní-BODY'!$E$2:$O$161,5,FALSE))</f>
      </c>
      <c r="BW38" s="55">
        <f>IF($BT38=0,"",VLOOKUP($BT38,'Absolutní-BODY'!$E$2:$O$161,6,FALSE))</f>
      </c>
      <c r="BX38" s="55">
        <f>IF($BT38=0,"",VLOOKUP($BT38,'Absolutní-BODY'!$E$2:$O$161,7,FALSE))</f>
      </c>
      <c r="BY38" s="56">
        <f>IF($BT38=0,"",VLOOKUP($BT38,'Absolutní-BODY'!$E$2:$O$161,8,FALSE))</f>
      </c>
      <c r="BZ38" s="56">
        <f>IF($BT38=0,"",VLOOKUP($BT38,'Absolutní-BODY'!$E$2:$O$161,9,FALSE))</f>
      </c>
      <c r="CA38" s="56">
        <f>IF($BT38=0,"",VLOOKUP($BT38,'Absolutní-BODY'!$E$2:$O$161,10,FALSE))</f>
      </c>
      <c r="CB38" s="57">
        <f>IF($BT38=0,"",VLOOKUP($BT38,'Absolutní-BODY'!$E$2:$O$161,11,FALSE))</f>
      </c>
      <c r="CD38" s="328">
        <f>IF(CA42=0,10000,CA42)</f>
        <v>10000</v>
      </c>
      <c r="CE38" s="72">
        <v>5</v>
      </c>
      <c r="CF38" s="72">
        <v>4</v>
      </c>
      <c r="CG38" s="72"/>
    </row>
    <row r="39" spans="2:85" ht="15" customHeight="1">
      <c r="B39" s="52">
        <v>2</v>
      </c>
      <c r="C39" s="53">
        <f>IF(D39=0,"",VLOOKUP($D39,#REF!,2,FALSE))</f>
      </c>
      <c r="D39" s="54"/>
      <c r="E39" s="55">
        <f>IF($D39=0,"",VLOOKUP($D39,'Absolutní-BODY'!$E$2:$O$161,4,FALSE))</f>
      </c>
      <c r="F39" s="55">
        <f>IF($D39=0,"",VLOOKUP($D39,'Absolutní-BODY'!$E$2:$O$161,5,FALSE))</f>
      </c>
      <c r="G39" s="55">
        <f>IF($D39=0,"",VLOOKUP($D39,'Absolutní-BODY'!$E$2:$O$161,6,FALSE))</f>
      </c>
      <c r="H39" s="55">
        <f>IF($D39=0,"",VLOOKUP($D39,'Absolutní-BODY'!$E$2:$O$161,7,FALSE))</f>
      </c>
      <c r="I39" s="56">
        <f>IF($D39=0,"",VLOOKUP($D39,'Absolutní-BODY'!$E$2:$O$161,8,FALSE))</f>
      </c>
      <c r="J39" s="56">
        <f>IF($D39=0,"",VLOOKUP($D39,'Absolutní-BODY'!$E$2:$O$161,9,FALSE))</f>
      </c>
      <c r="K39" s="56">
        <f>IF($D39=0,"",VLOOKUP($D39,'Absolutní-BODY'!$E$2:$O$161,10,FALSE))</f>
      </c>
      <c r="L39" s="57">
        <f>IF($D39=0,"",VLOOKUP($D39,'Absolutní-BODY'!$E$2:$O$161,11,FALSE))</f>
      </c>
      <c r="N39" s="328">
        <f>IF(K46=0,10000,K46)</f>
        <v>10000</v>
      </c>
      <c r="O39" s="72">
        <v>4</v>
      </c>
      <c r="P39" s="72">
        <v>4</v>
      </c>
      <c r="S39" s="52">
        <v>3</v>
      </c>
      <c r="T39" s="53">
        <f>IF(U39=0,"",VLOOKUP($U39,#REF!,2,FALSE))</f>
      </c>
      <c r="U39" s="54"/>
      <c r="V39" s="55">
        <f>IF($U39=0,"",VLOOKUP($U39,'Absolutní-BODY'!$E$2:$O$161,4,FALSE))</f>
      </c>
      <c r="W39" s="55">
        <f>IF($U39=0,"",VLOOKUP($U39,'Absolutní-BODY'!$E$2:$O$161,5,FALSE))</f>
      </c>
      <c r="X39" s="55">
        <f>IF($U39=0,"",VLOOKUP($U39,'Absolutní-BODY'!$E$2:$O$161,6,FALSE))</f>
      </c>
      <c r="Y39" s="55">
        <f>IF($U39=0,"",VLOOKUP($U39,'Absolutní-BODY'!$E$2:$O$161,7,FALSE))</f>
      </c>
      <c r="Z39" s="56">
        <f>IF($U39=0,"",VLOOKUP($U39,'Absolutní-BODY'!$E$2:$O$161,8,FALSE))</f>
      </c>
      <c r="AA39" s="56">
        <f>IF($U39=0,"",VLOOKUP($U39,'Absolutní-BODY'!$E$2:$O$161,9,FALSE))</f>
      </c>
      <c r="AB39" s="56">
        <f>IF($U39=0,"",VLOOKUP($U39,'Absolutní-BODY'!$E$2:$O$161,10,FALSE))</f>
      </c>
      <c r="AC39" s="57">
        <f>IF($U39=0,"",VLOOKUP($U39,'Absolutní-BODY'!$E$2:$O$161,11,FALSE))</f>
      </c>
      <c r="AE39" s="328">
        <f>IF(AB42=0,10000,AB42)</f>
        <v>10000</v>
      </c>
      <c r="AF39" s="72">
        <v>5</v>
      </c>
      <c r="AG39" s="72">
        <v>5</v>
      </c>
      <c r="AJ39" s="52">
        <v>3</v>
      </c>
      <c r="AK39" s="53">
        <f>IF(AL39=0,"",VLOOKUP($AL39,#REF!,2,FALSE))</f>
      </c>
      <c r="AL39" s="54"/>
      <c r="AM39" s="55">
        <f>IF($AL39=0,"",VLOOKUP($AL39,'Absolutní-BODY'!$E$2:$O$161,4,FALSE))</f>
      </c>
      <c r="AN39" s="55">
        <f>IF($AL39=0,"",VLOOKUP($AL39,'Absolutní-BODY'!$E$2:$O$161,5,FALSE))</f>
      </c>
      <c r="AO39" s="55">
        <f>IF($AL39=0,"",VLOOKUP($AL39,'Absolutní-BODY'!$E$2:$O$161,6,FALSE))</f>
      </c>
      <c r="AP39" s="55">
        <f>IF($AL39=0,"",VLOOKUP($AL39,'Absolutní-BODY'!$E$2:$O$161,7,FALSE))</f>
      </c>
      <c r="AQ39" s="56">
        <f>IF($AL39=0,"",VLOOKUP($AL39,'Absolutní-BODY'!$E$2:$O$161,8,FALSE))</f>
      </c>
      <c r="AR39" s="56">
        <f>IF($AL39=0,"",VLOOKUP($AL39,'Absolutní-BODY'!$E$2:$O$161,9,FALSE))</f>
      </c>
      <c r="AS39" s="56">
        <f>IF($AL39=0,"",VLOOKUP($AL39,'Absolutní-BODY'!$E$2:$O$161,10,FALSE))</f>
      </c>
      <c r="AT39" s="57">
        <f>IF($AL39=0,"",VLOOKUP($AL39,'Absolutní-BODY'!$E$2:$O$161,11,FALSE))</f>
      </c>
      <c r="AV39" s="328">
        <f>IF(AS42=0,10000,AS42)</f>
        <v>10000</v>
      </c>
      <c r="AW39" s="72">
        <v>5</v>
      </c>
      <c r="AX39" s="72">
        <v>5</v>
      </c>
      <c r="AY39" s="72"/>
      <c r="BA39" s="52">
        <v>3</v>
      </c>
      <c r="BB39" s="53">
        <f>IF(BC39=0,"",VLOOKUP($BC39,#REF!,2,FALSE))</f>
      </c>
      <c r="BC39" s="54"/>
      <c r="BD39" s="55">
        <f>IF($BC39=0,"",VLOOKUP($BC39,'Absolutní-BODY'!$E$2:$O$161,4,FALSE))</f>
      </c>
      <c r="BE39" s="55">
        <f>IF($BC39=0,"",VLOOKUP($BC39,'Absolutní-BODY'!$E$2:$O$161,5,FALSE))</f>
      </c>
      <c r="BF39" s="55">
        <f>IF($BC39=0,"",VLOOKUP($BC39,'Absolutní-BODY'!$E$2:$O$161,6,FALSE))</f>
      </c>
      <c r="BG39" s="55">
        <f>IF($BC39=0,"",VLOOKUP($BC39,'Absolutní-BODY'!$E$2:$O$161,7,FALSE))</f>
      </c>
      <c r="BH39" s="56">
        <f>IF($BC39=0,"",VLOOKUP($BC39,'Absolutní-BODY'!$E$2:$O$161,8,FALSE))</f>
      </c>
      <c r="BI39" s="56">
        <f>IF($BC39=0,"",VLOOKUP($BC39,'Absolutní-BODY'!$E$2:$O$161,9,FALSE))</f>
      </c>
      <c r="BJ39" s="56">
        <f>IF($BC39=0,"",VLOOKUP($BC39,'Absolutní-BODY'!$E$2:$O$161,10,FALSE))</f>
      </c>
      <c r="BK39" s="57">
        <f>IF($BC39=0,"",VLOOKUP($BC39,'Absolutní-BODY'!$E$2:$O$161,11,FALSE))</f>
      </c>
      <c r="BM39" s="328">
        <f>IF(BJ42=0,10000,BJ42)</f>
        <v>10000</v>
      </c>
      <c r="BN39" s="72">
        <v>5</v>
      </c>
      <c r="BO39" s="72">
        <v>5</v>
      </c>
      <c r="BP39" s="72"/>
      <c r="BR39" s="52">
        <v>3</v>
      </c>
      <c r="BS39" s="53">
        <f>IF(BT39=0,"",VLOOKUP($BT39,#REF!,2,FALSE))</f>
      </c>
      <c r="BT39" s="54"/>
      <c r="BU39" s="55">
        <f>IF($BT39=0,"",VLOOKUP($BT39,'Absolutní-BODY'!$E$2:$O$161,4,FALSE))</f>
      </c>
      <c r="BV39" s="55">
        <f>IF($BT39=0,"",VLOOKUP($BT39,'Absolutní-BODY'!$E$2:$O$161,5,FALSE))</f>
      </c>
      <c r="BW39" s="55">
        <f>IF($BT39=0,"",VLOOKUP($BT39,'Absolutní-BODY'!$E$2:$O$161,6,FALSE))</f>
      </c>
      <c r="BX39" s="55">
        <f>IF($BT39=0,"",VLOOKUP($BT39,'Absolutní-BODY'!$E$2:$O$161,7,FALSE))</f>
      </c>
      <c r="BY39" s="56">
        <f>IF($BT39=0,"",VLOOKUP($BT39,'Absolutní-BODY'!$E$2:$O$161,8,FALSE))</f>
      </c>
      <c r="BZ39" s="56">
        <f>IF($BT39=0,"",VLOOKUP($BT39,'Absolutní-BODY'!$E$2:$O$161,9,FALSE))</f>
      </c>
      <c r="CA39" s="56">
        <f>IF($BT39=0,"",VLOOKUP($BT39,'Absolutní-BODY'!$E$2:$O$161,10,FALSE))</f>
      </c>
      <c r="CB39" s="57">
        <f>IF($BT39=0,"",VLOOKUP($BT39,'Absolutní-BODY'!$E$2:$O$161,11,FALSE))</f>
      </c>
      <c r="CD39" s="328">
        <f>IF(CA42=0,10000,CA42)</f>
        <v>10000</v>
      </c>
      <c r="CE39" s="72">
        <v>5</v>
      </c>
      <c r="CF39" s="72">
        <v>5</v>
      </c>
      <c r="CG39" s="72"/>
    </row>
    <row r="40" spans="2:85" ht="15" customHeight="1" thickBot="1">
      <c r="B40" s="52">
        <v>3</v>
      </c>
      <c r="C40" s="53">
        <f>IF(D40=0,"",VLOOKUP($D40,#REF!,2,FALSE))</f>
      </c>
      <c r="D40" s="54"/>
      <c r="E40" s="55">
        <f>IF($D40=0,"",VLOOKUP($D40,'Absolutní-BODY'!$E$2:$O$161,4,FALSE))</f>
      </c>
      <c r="F40" s="55">
        <f>IF($D40=0,"",VLOOKUP($D40,'Absolutní-BODY'!$E$2:$O$161,5,FALSE))</f>
      </c>
      <c r="G40" s="55">
        <f>IF($D40=0,"",VLOOKUP($D40,'Absolutní-BODY'!$E$2:$O$161,6,FALSE))</f>
      </c>
      <c r="H40" s="55">
        <f>IF($D40=0,"",VLOOKUP($D40,'Absolutní-BODY'!$E$2:$O$161,7,FALSE))</f>
      </c>
      <c r="I40" s="56">
        <f>IF($D40=0,"",VLOOKUP($D40,'Absolutní-BODY'!$E$2:$O$161,8,FALSE))</f>
      </c>
      <c r="J40" s="56">
        <f>IF($D40=0,"",VLOOKUP($D40,'Absolutní-BODY'!$E$2:$O$161,9,FALSE))</f>
      </c>
      <c r="K40" s="56">
        <f>IF($D40=0,"",VLOOKUP($D40,'Absolutní-BODY'!$E$2:$O$161,10,FALSE))</f>
      </c>
      <c r="L40" s="57">
        <f>IF($D40=0,"",VLOOKUP($D40,'Absolutní-BODY'!$E$2:$O$161,11,FALSE))</f>
      </c>
      <c r="N40" s="328">
        <f>IF(K46=0,10000,K46)</f>
        <v>10000</v>
      </c>
      <c r="O40" s="72">
        <v>4</v>
      </c>
      <c r="P40" s="72">
        <v>5</v>
      </c>
      <c r="S40" s="58" t="s">
        <v>0</v>
      </c>
      <c r="T40" s="59">
        <f>IF(U40=0,"",VLOOKUP($U40,#REF!,2,FALSE))</f>
      </c>
      <c r="U40" s="60"/>
      <c r="V40" s="61">
        <f>IF($U40=0,"",VLOOKUP($U40,'Absolutní-BODY'!$E$2:$O$161,4,FALSE))</f>
      </c>
      <c r="W40" s="61">
        <f>IF($U40=0,"",VLOOKUP($U40,'Absolutní-BODY'!$E$2:$O$161,5,FALSE))</f>
      </c>
      <c r="X40" s="61">
        <f>IF($U40=0,"",VLOOKUP($U40,'Absolutní-BODY'!$E$2:$O$161,6,FALSE))</f>
      </c>
      <c r="Y40" s="61">
        <f>IF($U40=0,"",VLOOKUP($U40,'Absolutní-BODY'!$E$2:$O$161,7,FALSE))</f>
      </c>
      <c r="Z40" s="62">
        <f>IF($U40=0,"",VLOOKUP($U40,'Absolutní-BODY'!$E$2:$O$161,8,FALSE))</f>
      </c>
      <c r="AA40" s="62">
        <f>IF($U40=0,"",VLOOKUP($U40,'Absolutní-BODY'!$E$2:$O$161,9,FALSE))</f>
      </c>
      <c r="AB40" s="62">
        <f>IF($U40=0,"",VLOOKUP($U40,'Absolutní-BODY'!$E$2:$O$161,10,FALSE))</f>
      </c>
      <c r="AC40" s="63">
        <f>IF($U40=0,"",VLOOKUP($U40,'Absolutní-BODY'!$E$2:$O$161,11,FALSE))</f>
      </c>
      <c r="AE40" s="328">
        <f>IF(AB42=0,10000,AB42)</f>
        <v>10000</v>
      </c>
      <c r="AF40" s="72">
        <v>5</v>
      </c>
      <c r="AG40" s="72">
        <v>6</v>
      </c>
      <c r="AJ40" s="58" t="s">
        <v>0</v>
      </c>
      <c r="AK40" s="59">
        <f>IF(AL40=0,"",VLOOKUP($AL40,#REF!,2,FALSE))</f>
      </c>
      <c r="AL40" s="60"/>
      <c r="AM40" s="61">
        <f>IF($AL40=0,"",VLOOKUP($AL40,'Absolutní-BODY'!$E$2:$O$161,4,FALSE))</f>
      </c>
      <c r="AN40" s="61">
        <f>IF($AL40=0,"",VLOOKUP($AL40,'Absolutní-BODY'!$E$2:$O$161,5,FALSE))</f>
      </c>
      <c r="AO40" s="61">
        <f>IF($AL40=0,"",VLOOKUP($AL40,'Absolutní-BODY'!$E$2:$O$161,6,FALSE))</f>
      </c>
      <c r="AP40" s="61">
        <f>IF($AL40=0,"",VLOOKUP($AL40,'Absolutní-BODY'!$E$2:$O$161,7,FALSE))</f>
      </c>
      <c r="AQ40" s="62">
        <f>IF($AL40=0,"",VLOOKUP($AL40,'Absolutní-BODY'!$E$2:$O$161,8,FALSE))</f>
      </c>
      <c r="AR40" s="62">
        <f>IF($AL40=0,"",VLOOKUP($AL40,'Absolutní-BODY'!$E$2:$O$161,9,FALSE))</f>
      </c>
      <c r="AS40" s="62">
        <f>IF($AL40=0,"",VLOOKUP($AL40,'Absolutní-BODY'!$E$2:$O$161,10,FALSE))</f>
      </c>
      <c r="AT40" s="63">
        <f>IF($AL40=0,"",VLOOKUP($AL40,'Absolutní-BODY'!$E$2:$O$161,11,FALSE))</f>
      </c>
      <c r="AV40" s="328">
        <f>IF(AS42=0,10000,AS42)</f>
        <v>10000</v>
      </c>
      <c r="AW40" s="72">
        <v>5</v>
      </c>
      <c r="AX40" s="72">
        <v>6</v>
      </c>
      <c r="AY40" s="72"/>
      <c r="BA40" s="58" t="s">
        <v>0</v>
      </c>
      <c r="BB40" s="59">
        <f>IF(BC40=0,"",VLOOKUP($BC40,#REF!,2,FALSE))</f>
      </c>
      <c r="BC40" s="60"/>
      <c r="BD40" s="61">
        <f>IF($BC40=0,"",VLOOKUP($BC40,'Absolutní-BODY'!$E$2:$O$161,4,FALSE))</f>
      </c>
      <c r="BE40" s="61">
        <f>IF($BC40=0,"",VLOOKUP($BC40,'Absolutní-BODY'!$E$2:$O$161,5,FALSE))</f>
      </c>
      <c r="BF40" s="61">
        <f>IF($BC40=0,"",VLOOKUP($BC40,'Absolutní-BODY'!$E$2:$O$161,6,FALSE))</f>
      </c>
      <c r="BG40" s="61">
        <f>IF($BC40=0,"",VLOOKUP($BC40,'Absolutní-BODY'!$E$2:$O$161,7,FALSE))</f>
      </c>
      <c r="BH40" s="62">
        <f>IF($BC40=0,"",VLOOKUP($BC40,'Absolutní-BODY'!$E$2:$O$161,8,FALSE))</f>
      </c>
      <c r="BI40" s="62">
        <f>IF($BC40=0,"",VLOOKUP($BC40,'Absolutní-BODY'!$E$2:$O$161,9,FALSE))</f>
      </c>
      <c r="BJ40" s="62">
        <f>IF($BC40=0,"",VLOOKUP($BC40,'Absolutní-BODY'!$E$2:$O$161,10,FALSE))</f>
      </c>
      <c r="BK40" s="63">
        <f>IF($BC40=0,"",VLOOKUP($BC40,'Absolutní-BODY'!$E$2:$O$161,11,FALSE))</f>
      </c>
      <c r="BM40" s="328">
        <f>IF(BJ42=0,10000,BJ42)</f>
        <v>10000</v>
      </c>
      <c r="BN40" s="72">
        <v>5</v>
      </c>
      <c r="BO40" s="72">
        <v>6</v>
      </c>
      <c r="BP40" s="72"/>
      <c r="BR40" s="58" t="s">
        <v>0</v>
      </c>
      <c r="BS40" s="59">
        <f>IF(BT40=0,"",VLOOKUP($BT40,#REF!,2,FALSE))</f>
      </c>
      <c r="BT40" s="60"/>
      <c r="BU40" s="61">
        <f>IF($BT40=0,"",VLOOKUP($BT40,'Absolutní-BODY'!$E$2:$O$161,4,FALSE))</f>
      </c>
      <c r="BV40" s="61">
        <f>IF($BT40=0,"",VLOOKUP($BT40,'Absolutní-BODY'!$E$2:$O$161,5,FALSE))</f>
      </c>
      <c r="BW40" s="61">
        <f>IF($BT40=0,"",VLOOKUP($BT40,'Absolutní-BODY'!$E$2:$O$161,6,FALSE))</f>
      </c>
      <c r="BX40" s="61">
        <f>IF($BT40=0,"",VLOOKUP($BT40,'Absolutní-BODY'!$E$2:$O$161,7,FALSE))</f>
      </c>
      <c r="BY40" s="62">
        <f>IF($BT40=0,"",VLOOKUP($BT40,'Absolutní-BODY'!$E$2:$O$161,8,FALSE))</f>
      </c>
      <c r="BZ40" s="62">
        <f>IF($BT40=0,"",VLOOKUP($BT40,'Absolutní-BODY'!$E$2:$O$161,9,FALSE))</f>
      </c>
      <c r="CA40" s="62">
        <f>IF($BT40=0,"",VLOOKUP($BT40,'Absolutní-BODY'!$E$2:$O$161,10,FALSE))</f>
      </c>
      <c r="CB40" s="63">
        <f>IF($BT40=0,"",VLOOKUP($BT40,'Absolutní-BODY'!$E$2:$O$161,11,FALSE))</f>
      </c>
      <c r="CD40" s="328">
        <f>IF(CA42=0,10000,CA42)</f>
        <v>10000</v>
      </c>
      <c r="CE40" s="72">
        <v>5</v>
      </c>
      <c r="CF40" s="72">
        <v>6</v>
      </c>
      <c r="CG40" s="72"/>
    </row>
    <row r="41" spans="2:85" ht="15" customHeight="1" thickBot="1">
      <c r="B41" s="52">
        <v>4</v>
      </c>
      <c r="C41" s="53">
        <f>IF(D41=0,"",VLOOKUP($D41,#REF!,2,FALSE))</f>
      </c>
      <c r="D41" s="54"/>
      <c r="E41" s="55">
        <f>IF($D41=0,"",VLOOKUP($D41,'Absolutní-BODY'!$E$2:$O$161,4,FALSE))</f>
      </c>
      <c r="F41" s="55">
        <f>IF($D41=0,"",VLOOKUP($D41,'Absolutní-BODY'!$E$2:$O$161,5,FALSE))</f>
      </c>
      <c r="G41" s="55">
        <f>IF($D41=0,"",VLOOKUP($D41,'Absolutní-BODY'!$E$2:$O$161,6,FALSE))</f>
      </c>
      <c r="H41" s="55">
        <f>IF($D41=0,"",VLOOKUP($D41,'Absolutní-BODY'!$E$2:$O$161,7,FALSE))</f>
      </c>
      <c r="I41" s="56">
        <f>IF($D41=0,"",VLOOKUP($D41,'Absolutní-BODY'!$E$2:$O$161,8,FALSE))</f>
      </c>
      <c r="J41" s="56">
        <f>IF($D41=0,"",VLOOKUP($D41,'Absolutní-BODY'!$E$2:$O$161,9,FALSE))</f>
      </c>
      <c r="K41" s="56">
        <f>IF($D41=0,"",VLOOKUP($D41,'Absolutní-BODY'!$E$2:$O$161,10,FALSE))</f>
      </c>
      <c r="L41" s="57">
        <f>IF($D41=0,"",VLOOKUP($D41,'Absolutní-BODY'!$E$2:$O$161,11,FALSE))</f>
      </c>
      <c r="N41" s="328">
        <f>IF(K46=0,10000,K46)</f>
        <v>10000</v>
      </c>
      <c r="O41" s="72">
        <v>4</v>
      </c>
      <c r="P41" s="72">
        <v>6</v>
      </c>
      <c r="S41" s="64"/>
      <c r="T41" s="65"/>
      <c r="U41" s="65"/>
      <c r="V41" s="66">
        <f aca="true" t="shared" si="19" ref="V41:AC41">SUM(V37:V40)</f>
        <v>0</v>
      </c>
      <c r="W41" s="67">
        <f t="shared" si="19"/>
        <v>0</v>
      </c>
      <c r="X41" s="67">
        <f t="shared" si="19"/>
        <v>0</v>
      </c>
      <c r="Y41" s="67">
        <f t="shared" si="19"/>
        <v>0</v>
      </c>
      <c r="Z41" s="68">
        <f t="shared" si="19"/>
        <v>0</v>
      </c>
      <c r="AA41" s="68">
        <f t="shared" si="19"/>
        <v>0</v>
      </c>
      <c r="AB41" s="68">
        <f t="shared" si="19"/>
        <v>0</v>
      </c>
      <c r="AC41" s="69">
        <f t="shared" si="19"/>
        <v>0</v>
      </c>
      <c r="AE41" s="328">
        <f>IF(AB42=0,10000,AB42)</f>
        <v>10000</v>
      </c>
      <c r="AF41" s="72">
        <v>5</v>
      </c>
      <c r="AG41" s="72">
        <v>7</v>
      </c>
      <c r="AJ41" s="64"/>
      <c r="AK41" s="65"/>
      <c r="AL41" s="65"/>
      <c r="AM41" s="66">
        <f aca="true" t="shared" si="20" ref="AM41:AT41">SUM(AM37:AM40)</f>
        <v>0</v>
      </c>
      <c r="AN41" s="67">
        <f t="shared" si="20"/>
        <v>0</v>
      </c>
      <c r="AO41" s="67">
        <f t="shared" si="20"/>
        <v>0</v>
      </c>
      <c r="AP41" s="67">
        <f t="shared" si="20"/>
        <v>0</v>
      </c>
      <c r="AQ41" s="68">
        <f t="shared" si="20"/>
        <v>0</v>
      </c>
      <c r="AR41" s="68">
        <f t="shared" si="20"/>
        <v>0</v>
      </c>
      <c r="AS41" s="68">
        <f t="shared" si="20"/>
        <v>0</v>
      </c>
      <c r="AT41" s="69">
        <f t="shared" si="20"/>
        <v>0</v>
      </c>
      <c r="AV41" s="328">
        <f>IF(AS42=0,10000,AS42)</f>
        <v>10000</v>
      </c>
      <c r="AW41" s="72">
        <v>5</v>
      </c>
      <c r="AX41" s="72">
        <v>7</v>
      </c>
      <c r="AY41" s="72"/>
      <c r="BA41" s="64"/>
      <c r="BB41" s="65"/>
      <c r="BC41" s="65"/>
      <c r="BD41" s="66">
        <f aca="true" t="shared" si="21" ref="BD41:BK41">SUM(BD37:BD40)</f>
        <v>0</v>
      </c>
      <c r="BE41" s="67">
        <f t="shared" si="21"/>
        <v>0</v>
      </c>
      <c r="BF41" s="67">
        <f t="shared" si="21"/>
        <v>0</v>
      </c>
      <c r="BG41" s="67">
        <f t="shared" si="21"/>
        <v>0</v>
      </c>
      <c r="BH41" s="68">
        <f t="shared" si="21"/>
        <v>0</v>
      </c>
      <c r="BI41" s="68">
        <f t="shared" si="21"/>
        <v>0</v>
      </c>
      <c r="BJ41" s="68">
        <f t="shared" si="21"/>
        <v>0</v>
      </c>
      <c r="BK41" s="69">
        <f t="shared" si="21"/>
        <v>0</v>
      </c>
      <c r="BM41" s="328">
        <f>IF(BJ42=0,10000,BJ42)</f>
        <v>10000</v>
      </c>
      <c r="BN41" s="72">
        <v>5</v>
      </c>
      <c r="BO41" s="72">
        <v>7</v>
      </c>
      <c r="BP41" s="72"/>
      <c r="BR41" s="64"/>
      <c r="BS41" s="65"/>
      <c r="BT41" s="65"/>
      <c r="BU41" s="66">
        <f aca="true" t="shared" si="22" ref="BU41:CB41">SUM(BU37:BU40)</f>
        <v>0</v>
      </c>
      <c r="BV41" s="67">
        <f t="shared" si="22"/>
        <v>0</v>
      </c>
      <c r="BW41" s="67">
        <f t="shared" si="22"/>
        <v>0</v>
      </c>
      <c r="BX41" s="67">
        <f t="shared" si="22"/>
        <v>0</v>
      </c>
      <c r="BY41" s="68">
        <f t="shared" si="22"/>
        <v>0</v>
      </c>
      <c r="BZ41" s="68">
        <f t="shared" si="22"/>
        <v>0</v>
      </c>
      <c r="CA41" s="68">
        <f t="shared" si="22"/>
        <v>0</v>
      </c>
      <c r="CB41" s="69">
        <f t="shared" si="22"/>
        <v>0</v>
      </c>
      <c r="CD41" s="328">
        <f>IF(CA42=0,10000,CA42)</f>
        <v>10000</v>
      </c>
      <c r="CE41" s="72">
        <v>5</v>
      </c>
      <c r="CF41" s="72">
        <v>7</v>
      </c>
      <c r="CG41" s="72"/>
    </row>
    <row r="42" spans="2:85" ht="15" customHeight="1" thickBot="1">
      <c r="B42" s="52">
        <v>5</v>
      </c>
      <c r="C42" s="53">
        <f>IF(D42=0,"",VLOOKUP($D42,#REF!,2,FALSE))</f>
      </c>
      <c r="D42" s="54"/>
      <c r="E42" s="55">
        <f>IF($D42=0,"",VLOOKUP($D42,'Absolutní-BODY'!$E$2:$O$161,4,FALSE))</f>
      </c>
      <c r="F42" s="55">
        <f>IF($D42=0,"",VLOOKUP($D42,'Absolutní-BODY'!$E$2:$O$161,5,FALSE))</f>
      </c>
      <c r="G42" s="55">
        <f>IF($D42=0,"",VLOOKUP($D42,'Absolutní-BODY'!$E$2:$O$161,6,FALSE))</f>
      </c>
      <c r="H42" s="55">
        <f>IF($D42=0,"",VLOOKUP($D42,'Absolutní-BODY'!$E$2:$O$161,7,FALSE))</f>
      </c>
      <c r="I42" s="56">
        <f>IF($D42=0,"",VLOOKUP($D42,'Absolutní-BODY'!$E$2:$O$161,8,FALSE))</f>
      </c>
      <c r="J42" s="56">
        <f>IF($D42=0,"",VLOOKUP($D42,'Absolutní-BODY'!$E$2:$O$161,9,FALSE))</f>
      </c>
      <c r="K42" s="56">
        <f>IF($D42=0,"",VLOOKUP($D42,'Absolutní-BODY'!$E$2:$O$161,10,FALSE))</f>
      </c>
      <c r="L42" s="57">
        <f>IF($D42=0,"",VLOOKUP($D42,'Absolutní-BODY'!$E$2:$O$161,11,FALSE))</f>
      </c>
      <c r="N42" s="328">
        <f>IF(K46=0,10000,K46)</f>
        <v>10000</v>
      </c>
      <c r="O42" s="72">
        <v>4</v>
      </c>
      <c r="P42" s="72">
        <v>7</v>
      </c>
      <c r="S42" s="312">
        <f>T36</f>
      </c>
      <c r="T42" s="309"/>
      <c r="U42" s="346">
        <f>AH42</f>
        <v>0</v>
      </c>
      <c r="V42" s="311" t="s">
        <v>17</v>
      </c>
      <c r="W42" s="70"/>
      <c r="X42" s="70" t="s">
        <v>78</v>
      </c>
      <c r="Y42" s="341">
        <f>SUM(V41:AC41)</f>
        <v>0</v>
      </c>
      <c r="Z42" s="307" t="s">
        <v>1</v>
      </c>
      <c r="AA42" s="136"/>
      <c r="AB42" s="307">
        <f>SUM(V41:AC41)</f>
        <v>0</v>
      </c>
      <c r="AC42" s="308"/>
      <c r="AE42" s="328">
        <f>IF(AB42=0,10000,AB42)</f>
        <v>10000</v>
      </c>
      <c r="AF42" s="72">
        <v>5</v>
      </c>
      <c r="AG42" s="72">
        <v>8</v>
      </c>
      <c r="AH42" s="331">
        <f>IF(AH34&lt;1,0,AH34-1)</f>
        <v>0</v>
      </c>
      <c r="AJ42" s="312">
        <f>AK36</f>
      </c>
      <c r="AK42" s="309"/>
      <c r="AL42" s="346">
        <f>AY42</f>
        <v>0</v>
      </c>
      <c r="AM42" s="311" t="s">
        <v>17</v>
      </c>
      <c r="AN42" s="70"/>
      <c r="AO42" s="70" t="s">
        <v>78</v>
      </c>
      <c r="AP42" s="341">
        <f>SUM(AM41:AT41)</f>
        <v>0</v>
      </c>
      <c r="AQ42" s="307" t="s">
        <v>1</v>
      </c>
      <c r="AR42" s="136"/>
      <c r="AS42" s="307">
        <f>SUM(AM41:AT41)</f>
        <v>0</v>
      </c>
      <c r="AT42" s="308"/>
      <c r="AV42" s="328">
        <f>IF(AS42=0,10000,AS42)</f>
        <v>10000</v>
      </c>
      <c r="AW42" s="72">
        <v>5</v>
      </c>
      <c r="AX42" s="72">
        <v>8</v>
      </c>
      <c r="AY42" s="331">
        <f>IF(AY34&lt;1,0,AY34-1)</f>
        <v>0</v>
      </c>
      <c r="BA42" s="312">
        <f>BB36</f>
      </c>
      <c r="BB42" s="309"/>
      <c r="BC42" s="346">
        <f>BP42</f>
        <v>0</v>
      </c>
      <c r="BD42" s="311" t="s">
        <v>17</v>
      </c>
      <c r="BE42" s="70"/>
      <c r="BF42" s="70" t="s">
        <v>78</v>
      </c>
      <c r="BG42" s="341">
        <f>SUM(BD41:BK41)</f>
        <v>0</v>
      </c>
      <c r="BH42" s="307" t="s">
        <v>1</v>
      </c>
      <c r="BI42" s="136"/>
      <c r="BJ42" s="307">
        <f>SUM(BD41:BK41)</f>
        <v>0</v>
      </c>
      <c r="BK42" s="308"/>
      <c r="BM42" s="328">
        <f>IF(BJ42=0,10000,BJ42)</f>
        <v>10000</v>
      </c>
      <c r="BN42" s="72">
        <v>5</v>
      </c>
      <c r="BO42" s="72">
        <v>8</v>
      </c>
      <c r="BP42" s="331">
        <f>IF(BP34&lt;1,0,BP34-1)</f>
        <v>0</v>
      </c>
      <c r="BR42" s="312">
        <f>BS36</f>
      </c>
      <c r="BS42" s="309"/>
      <c r="BT42" s="346">
        <f>CG42</f>
        <v>0</v>
      </c>
      <c r="BU42" s="311" t="s">
        <v>17</v>
      </c>
      <c r="BV42" s="70"/>
      <c r="BW42" s="70" t="s">
        <v>78</v>
      </c>
      <c r="BX42" s="341">
        <f>SUM(BU41:CB41)</f>
        <v>0</v>
      </c>
      <c r="BY42" s="307" t="s">
        <v>1</v>
      </c>
      <c r="BZ42" s="136"/>
      <c r="CA42" s="307">
        <f>SUM(BU41:CB41)</f>
        <v>0</v>
      </c>
      <c r="CB42" s="308"/>
      <c r="CD42" s="328">
        <f>IF(CA42=0,10000,CA42)</f>
        <v>10000</v>
      </c>
      <c r="CE42" s="72">
        <v>5</v>
      </c>
      <c r="CF42" s="72">
        <v>8</v>
      </c>
      <c r="CG42" s="331">
        <f>IF(CG34&lt;1,0,CG34-1)</f>
        <v>0</v>
      </c>
    </row>
    <row r="43" spans="2:85" ht="15" customHeight="1" thickBot="1">
      <c r="B43" s="52">
        <v>6</v>
      </c>
      <c r="C43" s="53">
        <f>IF(D43=0,"",VLOOKUP($D43,#REF!,2,FALSE))</f>
      </c>
      <c r="D43" s="294"/>
      <c r="E43" s="55">
        <f>IF($D43=0,"",VLOOKUP($D43,'Absolutní-BODY'!$E$2:$O$161,4,FALSE))</f>
      </c>
      <c r="F43" s="55">
        <f>IF($D43=0,"",VLOOKUP($D43,'Absolutní-BODY'!$E$2:$O$161,5,FALSE))</f>
      </c>
      <c r="G43" s="55">
        <f>IF($D43=0,"",VLOOKUP($D43,'Absolutní-BODY'!$E$2:$O$161,6,FALSE))</f>
      </c>
      <c r="H43" s="55">
        <f>IF($D43=0,"",VLOOKUP($D43,'Absolutní-BODY'!$E$2:$O$161,7,FALSE))</f>
      </c>
      <c r="I43" s="56">
        <f>IF($D43=0,"",VLOOKUP($D43,'Absolutní-BODY'!$E$2:$O$161,8,FALSE))</f>
      </c>
      <c r="J43" s="56">
        <f>IF($D43=0,"",VLOOKUP($D43,'Absolutní-BODY'!$E$2:$O$161,9,FALSE))</f>
      </c>
      <c r="K43" s="56">
        <f>IF($D43=0,"",VLOOKUP($D43,'Absolutní-BODY'!$E$2:$O$161,10,FALSE))</f>
      </c>
      <c r="L43" s="57">
        <f>IF($D43=0,"",VLOOKUP($D43,'Absolutní-BODY'!$E$2:$O$161,11,FALSE))</f>
      </c>
      <c r="N43" s="328">
        <f>IF(K46=0,10000,K46)</f>
        <v>10000</v>
      </c>
      <c r="O43" s="72">
        <v>4</v>
      </c>
      <c r="P43" s="72">
        <v>8</v>
      </c>
      <c r="R43" s="37" t="s">
        <v>257</v>
      </c>
      <c r="AD43" s="37" t="s">
        <v>257</v>
      </c>
      <c r="AE43" s="328">
        <f>IF(AB50=0,10000,AB50)</f>
        <v>10000</v>
      </c>
      <c r="AF43" s="72">
        <v>6</v>
      </c>
      <c r="AG43" s="72">
        <v>1</v>
      </c>
      <c r="AI43" s="37" t="s">
        <v>257</v>
      </c>
      <c r="AJ43" s="334"/>
      <c r="AK43" s="334"/>
      <c r="AL43" s="334"/>
      <c r="AM43" s="334"/>
      <c r="AN43" s="334"/>
      <c r="AO43" s="334"/>
      <c r="AP43" s="334"/>
      <c r="AQ43" s="334"/>
      <c r="AR43" s="334"/>
      <c r="AS43" s="334"/>
      <c r="AT43" s="334"/>
      <c r="AV43" s="328">
        <f>IF(AS50=0,10000,AS50)</f>
        <v>10000</v>
      </c>
      <c r="AW43" s="72">
        <v>6</v>
      </c>
      <c r="AX43" s="72">
        <v>1</v>
      </c>
      <c r="AY43" s="72"/>
      <c r="AZ43" s="37" t="s">
        <v>257</v>
      </c>
      <c r="BA43" s="334"/>
      <c r="BB43" s="334"/>
      <c r="BC43" s="334"/>
      <c r="BD43" s="334"/>
      <c r="BE43" s="334"/>
      <c r="BF43" s="334"/>
      <c r="BG43" s="334"/>
      <c r="BH43" s="334"/>
      <c r="BI43" s="334"/>
      <c r="BJ43" s="334"/>
      <c r="BK43" s="334"/>
      <c r="BM43" s="328">
        <f>IF(BJ50=0,10000,BJ50)</f>
        <v>10000</v>
      </c>
      <c r="BN43" s="72">
        <v>6</v>
      </c>
      <c r="BO43" s="72">
        <v>1</v>
      </c>
      <c r="BP43" s="72"/>
      <c r="BQ43" s="37" t="s">
        <v>257</v>
      </c>
      <c r="BR43" s="334"/>
      <c r="BS43" s="334"/>
      <c r="BT43" s="334"/>
      <c r="BU43" s="334"/>
      <c r="BV43" s="334"/>
      <c r="BW43" s="334"/>
      <c r="BX43" s="334"/>
      <c r="BY43" s="334"/>
      <c r="BZ43" s="334"/>
      <c r="CA43" s="334"/>
      <c r="CB43" s="334"/>
      <c r="CD43" s="328">
        <f>IF(CA50=0,10000,CA50)</f>
        <v>10000</v>
      </c>
      <c r="CE43" s="72">
        <v>6</v>
      </c>
      <c r="CF43" s="72">
        <v>1</v>
      </c>
      <c r="CG43" s="72"/>
    </row>
    <row r="44" spans="2:85" ht="15" customHeight="1" thickBot="1">
      <c r="B44" s="58" t="s">
        <v>0</v>
      </c>
      <c r="C44" s="59">
        <f>IF(D44=0,"",VLOOKUP($D44,#REF!,2,FALSE))</f>
      </c>
      <c r="D44" s="60"/>
      <c r="E44" s="61">
        <f>IF($D44=0,"",VLOOKUP($D44,'Absolutní-BODY'!$E$2:$O$161,4,FALSE))</f>
      </c>
      <c r="F44" s="61">
        <f>IF($D44=0,"",VLOOKUP($D44,'Absolutní-BODY'!$E$2:$O$161,5,FALSE))</f>
      </c>
      <c r="G44" s="61">
        <f>IF($D44=0,"",VLOOKUP($D44,'Absolutní-BODY'!$E$2:$O$161,6,FALSE))</f>
      </c>
      <c r="H44" s="61">
        <f>IF($D44=0,"",VLOOKUP($D44,'Absolutní-BODY'!$E$2:$O$161,7,FALSE))</f>
      </c>
      <c r="I44" s="62">
        <f>IF($D44=0,"",VLOOKUP($D44,'Absolutní-BODY'!$E$2:$O$161,8,FALSE))</f>
      </c>
      <c r="J44" s="62">
        <f>IF($D44=0,"",VLOOKUP($D44,'Absolutní-BODY'!$E$2:$O$161,9,FALSE))</f>
      </c>
      <c r="K44" s="62">
        <f>IF($D44=0,"",VLOOKUP($D44,'Absolutní-BODY'!$E$2:$O$161,10,FALSE))</f>
      </c>
      <c r="L44" s="63">
        <f>IF($D44=0,"",VLOOKUP($D44,'Absolutní-BODY'!$E$2:$O$161,11,FALSE))</f>
      </c>
      <c r="N44" s="328">
        <f>IF(K46=0,10000,K46)</f>
        <v>10000</v>
      </c>
      <c r="O44" s="72">
        <v>4</v>
      </c>
      <c r="P44" s="72">
        <v>9</v>
      </c>
      <c r="S44" s="41"/>
      <c r="T44" s="304">
        <f>IF(U45=0,"",VLOOKUP($U45,#REF!,7,FALSE))</f>
      </c>
      <c r="U44" s="40" t="s">
        <v>8</v>
      </c>
      <c r="V44" s="42">
        <v>1</v>
      </c>
      <c r="W44" s="42">
        <v>2</v>
      </c>
      <c r="X44" s="42">
        <v>3</v>
      </c>
      <c r="Y44" s="340">
        <v>4</v>
      </c>
      <c r="Z44" s="42">
        <v>5</v>
      </c>
      <c r="AA44" s="42">
        <v>6</v>
      </c>
      <c r="AB44" s="42">
        <v>7</v>
      </c>
      <c r="AC44" s="42">
        <v>8</v>
      </c>
      <c r="AE44" s="328">
        <f>IF(AB50=0,10000,AB50)</f>
        <v>10000</v>
      </c>
      <c r="AF44" s="72">
        <v>6</v>
      </c>
      <c r="AG44" s="72">
        <v>2</v>
      </c>
      <c r="AJ44" s="41"/>
      <c r="AK44" s="304">
        <f>IF(AL45=0,"",VLOOKUP($AL45,#REF!,7,FALSE))</f>
      </c>
      <c r="AL44" s="40" t="s">
        <v>8</v>
      </c>
      <c r="AM44" s="42">
        <v>1</v>
      </c>
      <c r="AN44" s="42">
        <v>2</v>
      </c>
      <c r="AO44" s="42">
        <v>3</v>
      </c>
      <c r="AP44" s="340">
        <v>4</v>
      </c>
      <c r="AQ44" s="42">
        <v>5</v>
      </c>
      <c r="AR44" s="42">
        <v>6</v>
      </c>
      <c r="AS44" s="42">
        <v>7</v>
      </c>
      <c r="AT44" s="42">
        <v>8</v>
      </c>
      <c r="AV44" s="328">
        <f>IF(AS50=0,10000,AS50)</f>
        <v>10000</v>
      </c>
      <c r="AW44" s="72">
        <v>6</v>
      </c>
      <c r="AX44" s="72">
        <v>2</v>
      </c>
      <c r="AY44" s="72"/>
      <c r="BA44" s="41"/>
      <c r="BB44" s="304">
        <f>IF(BC45=0,"",VLOOKUP($BC45,#REF!,7,FALSE))</f>
      </c>
      <c r="BC44" s="40" t="s">
        <v>8</v>
      </c>
      <c r="BD44" s="42">
        <v>1</v>
      </c>
      <c r="BE44" s="42">
        <v>2</v>
      </c>
      <c r="BF44" s="42">
        <v>3</v>
      </c>
      <c r="BG44" s="340">
        <v>4</v>
      </c>
      <c r="BH44" s="42">
        <v>5</v>
      </c>
      <c r="BI44" s="42">
        <v>6</v>
      </c>
      <c r="BJ44" s="42">
        <v>7</v>
      </c>
      <c r="BK44" s="42">
        <v>8</v>
      </c>
      <c r="BM44" s="328">
        <f>IF(BJ50=0,10000,BJ50)</f>
        <v>10000</v>
      </c>
      <c r="BN44" s="72">
        <v>6</v>
      </c>
      <c r="BO44" s="72">
        <v>2</v>
      </c>
      <c r="BP44" s="72"/>
      <c r="BR44" s="41"/>
      <c r="BS44" s="304">
        <f>IF(BT45=0,"",VLOOKUP($BT45,#REF!,7,FALSE))</f>
      </c>
      <c r="BT44" s="40" t="s">
        <v>8</v>
      </c>
      <c r="BU44" s="42">
        <v>1</v>
      </c>
      <c r="BV44" s="42">
        <v>2</v>
      </c>
      <c r="BW44" s="42">
        <v>3</v>
      </c>
      <c r="BX44" s="340">
        <v>4</v>
      </c>
      <c r="BY44" s="42">
        <v>5</v>
      </c>
      <c r="BZ44" s="42">
        <v>6</v>
      </c>
      <c r="CA44" s="42">
        <v>7</v>
      </c>
      <c r="CB44" s="42">
        <v>8</v>
      </c>
      <c r="CD44" s="328">
        <f>IF(CA50=0,10000,CA50)</f>
        <v>10000</v>
      </c>
      <c r="CE44" s="72">
        <v>6</v>
      </c>
      <c r="CF44" s="72">
        <v>2</v>
      </c>
      <c r="CG44" s="72"/>
    </row>
    <row r="45" spans="2:85" ht="15" customHeight="1" thickBot="1">
      <c r="B45" s="64"/>
      <c r="C45" s="65"/>
      <c r="D45" s="65"/>
      <c r="E45" s="66">
        <f aca="true" t="shared" si="23" ref="E45:L45">SUM(E38:E44)</f>
        <v>0</v>
      </c>
      <c r="F45" s="67">
        <f t="shared" si="23"/>
        <v>0</v>
      </c>
      <c r="G45" s="67">
        <f t="shared" si="23"/>
        <v>0</v>
      </c>
      <c r="H45" s="67">
        <f t="shared" si="23"/>
        <v>0</v>
      </c>
      <c r="I45" s="68">
        <f t="shared" si="23"/>
        <v>0</v>
      </c>
      <c r="J45" s="68">
        <f t="shared" si="23"/>
        <v>0</v>
      </c>
      <c r="K45" s="68">
        <f t="shared" si="23"/>
        <v>0</v>
      </c>
      <c r="L45" s="69">
        <f t="shared" si="23"/>
        <v>0</v>
      </c>
      <c r="N45" s="328">
        <f>IF(K46=0,10000,K46)</f>
        <v>10000</v>
      </c>
      <c r="O45" s="72">
        <v>4</v>
      </c>
      <c r="P45" s="72">
        <v>10</v>
      </c>
      <c r="S45" s="45">
        <v>1</v>
      </c>
      <c r="T45" s="46">
        <f>IF(U45=0,"",VLOOKUP($U45,#REF!,2,FALSE))</f>
      </c>
      <c r="U45" s="47"/>
      <c r="V45" s="48">
        <f>IF($U45=0,"",VLOOKUP($U45,'Absolutní-BODY'!$E$2:$O$161,4,FALSE))</f>
      </c>
      <c r="W45" s="48">
        <f>IF($U45=0,"",VLOOKUP($U45,'Absolutní-BODY'!$E$2:$O$161,5,FALSE))</f>
      </c>
      <c r="X45" s="48">
        <f>IF($U45=0,"",VLOOKUP($U45,'Absolutní-BODY'!$E$2:$O$161,6,FALSE))</f>
      </c>
      <c r="Y45" s="48">
        <f>IF($U45=0,"",VLOOKUP($U45,'Absolutní-BODY'!$E$2:$O$161,7,FALSE))</f>
      </c>
      <c r="Z45" s="49">
        <f>IF($U45=0,"",VLOOKUP($U45,'Absolutní-BODY'!$E$2:$O$161,8,FALSE))</f>
      </c>
      <c r="AA45" s="49">
        <f>IF($U45=0,"",VLOOKUP($U45,'Absolutní-BODY'!$E$2:$O$161,9,FALSE))</f>
      </c>
      <c r="AB45" s="49">
        <f>IF($U45=0,"",VLOOKUP($U45,'Absolutní-BODY'!$E$2:$O$161,10,FALSE))</f>
      </c>
      <c r="AC45" s="50">
        <f>IF($U45=0,"",VLOOKUP($U45,'Absolutní-BODY'!$E$2:$O$161,11,FALSE))</f>
      </c>
      <c r="AE45" s="328">
        <f>IF(AB50=0,10000,AB50)</f>
        <v>10000</v>
      </c>
      <c r="AF45" s="72">
        <v>6</v>
      </c>
      <c r="AG45" s="72">
        <v>3</v>
      </c>
      <c r="AJ45" s="45">
        <v>1</v>
      </c>
      <c r="AK45" s="46">
        <f>IF(AL45=0,"",VLOOKUP($AL45,#REF!,2,FALSE))</f>
      </c>
      <c r="AL45" s="47"/>
      <c r="AM45" s="48">
        <f>IF($AL45=0,"",VLOOKUP($AL45,'Absolutní-BODY'!$E$2:$O$161,4,FALSE))</f>
      </c>
      <c r="AN45" s="48">
        <f>IF($AL45=0,"",VLOOKUP($AL45,'Absolutní-BODY'!$E$2:$O$161,5,FALSE))</f>
      </c>
      <c r="AO45" s="48">
        <f>IF($AL45=0,"",VLOOKUP($AL45,'Absolutní-BODY'!$E$2:$O$161,6,FALSE))</f>
      </c>
      <c r="AP45" s="48">
        <f>IF($AL45=0,"",VLOOKUP($AL45,'Absolutní-BODY'!$E$2:$O$161,7,FALSE))</f>
      </c>
      <c r="AQ45" s="49">
        <f>IF($AL45=0,"",VLOOKUP($AL45,'Absolutní-BODY'!$E$2:$O$161,8,FALSE))</f>
      </c>
      <c r="AR45" s="49">
        <f>IF($AL45=0,"",VLOOKUP($AL45,'Absolutní-BODY'!$E$2:$O$161,9,FALSE))</f>
      </c>
      <c r="AS45" s="49">
        <f>IF($AL45=0,"",VLOOKUP($AL45,'Absolutní-BODY'!$E$2:$O$161,10,FALSE))</f>
      </c>
      <c r="AT45" s="50">
        <f>IF($AL45=0,"",VLOOKUP($AL45,'Absolutní-BODY'!$E$2:$O$161,11,FALSE))</f>
      </c>
      <c r="AV45" s="328">
        <f>IF(AS50=0,10000,AS50)</f>
        <v>10000</v>
      </c>
      <c r="AW45" s="72">
        <v>6</v>
      </c>
      <c r="AX45" s="72">
        <v>3</v>
      </c>
      <c r="AY45" s="72"/>
      <c r="BA45" s="45">
        <v>1</v>
      </c>
      <c r="BB45" s="46">
        <f>IF(BC45=0,"",VLOOKUP($BC45,#REF!,2,FALSE))</f>
      </c>
      <c r="BC45" s="47"/>
      <c r="BD45" s="48">
        <f>IF($BC45=0,"",VLOOKUP($BC45,'Absolutní-BODY'!$E$2:$O$161,4,FALSE))</f>
      </c>
      <c r="BE45" s="48">
        <f>IF($BC45=0,"",VLOOKUP($BC45,'Absolutní-BODY'!$E$2:$O$161,5,FALSE))</f>
      </c>
      <c r="BF45" s="48">
        <f>IF($BC45=0,"",VLOOKUP($BC45,'Absolutní-BODY'!$E$2:$O$161,6,FALSE))</f>
      </c>
      <c r="BG45" s="48">
        <f>IF($BC45=0,"",VLOOKUP($BC45,'Absolutní-BODY'!$E$2:$O$161,7,FALSE))</f>
      </c>
      <c r="BH45" s="49">
        <f>IF($BC45=0,"",VLOOKUP($BC45,'Absolutní-BODY'!$E$2:$O$161,8,FALSE))</f>
      </c>
      <c r="BI45" s="49">
        <f>IF($BC45=0,"",VLOOKUP($BC45,'Absolutní-BODY'!$E$2:$O$161,9,FALSE))</f>
      </c>
      <c r="BJ45" s="49">
        <f>IF($BC45=0,"",VLOOKUP($BC45,'Absolutní-BODY'!$E$2:$O$161,10,FALSE))</f>
      </c>
      <c r="BK45" s="50">
        <f>IF($BC45=0,"",VLOOKUP($BC45,'Absolutní-BODY'!$E$2:$O$161,11,FALSE))</f>
      </c>
      <c r="BM45" s="328">
        <f>IF(BJ50=0,10000,BJ50)</f>
        <v>10000</v>
      </c>
      <c r="BN45" s="72">
        <v>6</v>
      </c>
      <c r="BO45" s="72">
        <v>3</v>
      </c>
      <c r="BP45" s="72"/>
      <c r="BR45" s="45">
        <v>1</v>
      </c>
      <c r="BS45" s="46">
        <f>IF(BT45=0,"",VLOOKUP($BT45,#REF!,2,FALSE))</f>
      </c>
      <c r="BT45" s="47"/>
      <c r="BU45" s="48">
        <f>IF($BT45=0,"",VLOOKUP($BT45,'Absolutní-BODY'!$E$2:$O$161,4,FALSE))</f>
      </c>
      <c r="BV45" s="48">
        <f>IF($BT45=0,"",VLOOKUP($BT45,'Absolutní-BODY'!$E$2:$O$161,5,FALSE))</f>
      </c>
      <c r="BW45" s="48">
        <f>IF($BT45=0,"",VLOOKUP($BT45,'Absolutní-BODY'!$E$2:$O$161,6,FALSE))</f>
      </c>
      <c r="BX45" s="48">
        <f>IF($BT45=0,"",VLOOKUP($BT45,'Absolutní-BODY'!$E$2:$O$161,7,FALSE))</f>
      </c>
      <c r="BY45" s="49">
        <f>IF($BT45=0,"",VLOOKUP($BT45,'Absolutní-BODY'!$E$2:$O$161,8,FALSE))</f>
      </c>
      <c r="BZ45" s="49">
        <f>IF($BT45=0,"",VLOOKUP($BT45,'Absolutní-BODY'!$E$2:$O$161,9,FALSE))</f>
      </c>
      <c r="CA45" s="49">
        <f>IF($BT45=0,"",VLOOKUP($BT45,'Absolutní-BODY'!$E$2:$O$161,10,FALSE))</f>
      </c>
      <c r="CB45" s="50">
        <f>IF($BT45=0,"",VLOOKUP($BT45,'Absolutní-BODY'!$E$2:$O$161,11,FALSE))</f>
      </c>
      <c r="CD45" s="328">
        <f>IF(CA50=0,10000,CA50)</f>
        <v>10000</v>
      </c>
      <c r="CE45" s="72">
        <v>6</v>
      </c>
      <c r="CF45" s="72">
        <v>3</v>
      </c>
      <c r="CG45" s="72"/>
    </row>
    <row r="46" spans="2:85" ht="15" customHeight="1" thickBot="1">
      <c r="B46" s="305">
        <f>C37</f>
      </c>
      <c r="C46" s="309"/>
      <c r="D46" s="346">
        <f>Q46</f>
        <v>0</v>
      </c>
      <c r="E46" s="311" t="s">
        <v>17</v>
      </c>
      <c r="F46" s="70"/>
      <c r="G46" s="70" t="s">
        <v>78</v>
      </c>
      <c r="H46" s="341">
        <f>SUM(E45:L45)</f>
        <v>0</v>
      </c>
      <c r="I46" s="307" t="s">
        <v>1</v>
      </c>
      <c r="J46" s="136"/>
      <c r="K46" s="329">
        <f>SUM(E45:L45)</f>
        <v>0</v>
      </c>
      <c r="L46" s="330"/>
      <c r="N46" s="328">
        <f>IF(K46=0,10000,K46)</f>
        <v>10000</v>
      </c>
      <c r="O46" s="72">
        <v>4</v>
      </c>
      <c r="P46" s="328">
        <v>11</v>
      </c>
      <c r="Q46" s="331">
        <f>IF(Q35&lt;1,0,Q35-1)</f>
        <v>0</v>
      </c>
      <c r="S46" s="52">
        <v>2</v>
      </c>
      <c r="T46" s="53">
        <f>IF(U46=0,"",VLOOKUP($U46,#REF!,2,FALSE))</f>
      </c>
      <c r="U46" s="54"/>
      <c r="V46" s="55">
        <f>IF($U46=0,"",VLOOKUP($U46,'Absolutní-BODY'!$E$2:$O$161,4,FALSE))</f>
      </c>
      <c r="W46" s="55">
        <f>IF($U46=0,"",VLOOKUP($U46,'Absolutní-BODY'!$E$2:$O$161,5,FALSE))</f>
      </c>
      <c r="X46" s="55">
        <f>IF($U46=0,"",VLOOKUP($U46,'Absolutní-BODY'!$E$2:$O$161,6,FALSE))</f>
      </c>
      <c r="Y46" s="55">
        <f>IF($U46=0,"",VLOOKUP($U46,'Absolutní-BODY'!$E$2:$O$161,7,FALSE))</f>
      </c>
      <c r="Z46" s="56">
        <f>IF($U46=0,"",VLOOKUP($U46,'Absolutní-BODY'!$E$2:$O$161,8,FALSE))</f>
      </c>
      <c r="AA46" s="56">
        <f>IF($U46=0,"",VLOOKUP($U46,'Absolutní-BODY'!$E$2:$O$161,9,FALSE))</f>
      </c>
      <c r="AB46" s="56">
        <f>IF($U46=0,"",VLOOKUP($U46,'Absolutní-BODY'!$E$2:$O$161,10,FALSE))</f>
      </c>
      <c r="AC46" s="57">
        <f>IF($U46=0,"",VLOOKUP($U46,'Absolutní-BODY'!$E$2:$O$161,11,FALSE))</f>
      </c>
      <c r="AE46" s="328">
        <f>IF(AB50=0,10000,AB50)</f>
        <v>10000</v>
      </c>
      <c r="AF46" s="72">
        <v>6</v>
      </c>
      <c r="AG46" s="72">
        <v>4</v>
      </c>
      <c r="AJ46" s="52">
        <v>2</v>
      </c>
      <c r="AK46" s="53">
        <f>IF(AL46=0,"",VLOOKUP($AL46,#REF!,2,FALSE))</f>
      </c>
      <c r="AL46" s="54"/>
      <c r="AM46" s="55">
        <f>IF($AL46=0,"",VLOOKUP($AL46,'Absolutní-BODY'!$E$2:$O$161,4,FALSE))</f>
      </c>
      <c r="AN46" s="55">
        <f>IF($AL46=0,"",VLOOKUP($AL46,'Absolutní-BODY'!$E$2:$O$161,5,FALSE))</f>
      </c>
      <c r="AO46" s="55">
        <f>IF($AL46=0,"",VLOOKUP($AL46,'Absolutní-BODY'!$E$2:$O$161,6,FALSE))</f>
      </c>
      <c r="AP46" s="55">
        <f>IF($AL46=0,"",VLOOKUP($AL46,'Absolutní-BODY'!$E$2:$O$161,7,FALSE))</f>
      </c>
      <c r="AQ46" s="56">
        <f>IF($AL46=0,"",VLOOKUP($AL46,'Absolutní-BODY'!$E$2:$O$161,8,FALSE))</f>
      </c>
      <c r="AR46" s="56">
        <f>IF($AL46=0,"",VLOOKUP($AL46,'Absolutní-BODY'!$E$2:$O$161,9,FALSE))</f>
      </c>
      <c r="AS46" s="56">
        <f>IF($AL46=0,"",VLOOKUP($AL46,'Absolutní-BODY'!$E$2:$O$161,10,FALSE))</f>
      </c>
      <c r="AT46" s="57">
        <f>IF($AL46=0,"",VLOOKUP($AL46,'Absolutní-BODY'!$E$2:$O$161,11,FALSE))</f>
      </c>
      <c r="AV46" s="328">
        <f>IF(AS50=0,10000,AS50)</f>
        <v>10000</v>
      </c>
      <c r="AW46" s="72">
        <v>6</v>
      </c>
      <c r="AX46" s="72">
        <v>4</v>
      </c>
      <c r="AY46" s="72"/>
      <c r="BA46" s="52">
        <v>2</v>
      </c>
      <c r="BB46" s="53">
        <f>IF(BC46=0,"",VLOOKUP($BC46,#REF!,2,FALSE))</f>
      </c>
      <c r="BC46" s="54"/>
      <c r="BD46" s="55">
        <f>IF($BC46=0,"",VLOOKUP($BC46,'Absolutní-BODY'!$E$2:$O$161,4,FALSE))</f>
      </c>
      <c r="BE46" s="55">
        <f>IF($BC46=0,"",VLOOKUP($BC46,'Absolutní-BODY'!$E$2:$O$161,5,FALSE))</f>
      </c>
      <c r="BF46" s="55">
        <f>IF($BC46=0,"",VLOOKUP($BC46,'Absolutní-BODY'!$E$2:$O$161,6,FALSE))</f>
      </c>
      <c r="BG46" s="55">
        <f>IF($BC46=0,"",VLOOKUP($BC46,'Absolutní-BODY'!$E$2:$O$161,7,FALSE))</f>
      </c>
      <c r="BH46" s="56">
        <f>IF($BC46=0,"",VLOOKUP($BC46,'Absolutní-BODY'!$E$2:$O$161,8,FALSE))</f>
      </c>
      <c r="BI46" s="56">
        <f>IF($BC46=0,"",VLOOKUP($BC46,'Absolutní-BODY'!$E$2:$O$161,9,FALSE))</f>
      </c>
      <c r="BJ46" s="56">
        <f>IF($BC46=0,"",VLOOKUP($BC46,'Absolutní-BODY'!$E$2:$O$161,10,FALSE))</f>
      </c>
      <c r="BK46" s="57">
        <f>IF($BC46=0,"",VLOOKUP($BC46,'Absolutní-BODY'!$E$2:$O$161,11,FALSE))</f>
      </c>
      <c r="BM46" s="328">
        <f>IF(BJ50=0,10000,BJ50)</f>
        <v>10000</v>
      </c>
      <c r="BN46" s="72">
        <v>6</v>
      </c>
      <c r="BO46" s="72">
        <v>4</v>
      </c>
      <c r="BP46" s="72"/>
      <c r="BR46" s="52">
        <v>2</v>
      </c>
      <c r="BS46" s="53">
        <f>IF(BT46=0,"",VLOOKUP($BT46,#REF!,2,FALSE))</f>
      </c>
      <c r="BT46" s="54"/>
      <c r="BU46" s="55">
        <f>IF($BT46=0,"",VLOOKUP($BT46,'Absolutní-BODY'!$E$2:$O$161,4,FALSE))</f>
      </c>
      <c r="BV46" s="55">
        <f>IF($BT46=0,"",VLOOKUP($BT46,'Absolutní-BODY'!$E$2:$O$161,5,FALSE))</f>
      </c>
      <c r="BW46" s="55">
        <f>IF($BT46=0,"",VLOOKUP($BT46,'Absolutní-BODY'!$E$2:$O$161,6,FALSE))</f>
      </c>
      <c r="BX46" s="55">
        <f>IF($BT46=0,"",VLOOKUP($BT46,'Absolutní-BODY'!$E$2:$O$161,7,FALSE))</f>
      </c>
      <c r="BY46" s="56">
        <f>IF($BT46=0,"",VLOOKUP($BT46,'Absolutní-BODY'!$E$2:$O$161,8,FALSE))</f>
      </c>
      <c r="BZ46" s="56">
        <f>IF($BT46=0,"",VLOOKUP($BT46,'Absolutní-BODY'!$E$2:$O$161,9,FALSE))</f>
      </c>
      <c r="CA46" s="56">
        <f>IF($BT46=0,"",VLOOKUP($BT46,'Absolutní-BODY'!$E$2:$O$161,10,FALSE))</f>
      </c>
      <c r="CB46" s="57">
        <f>IF($BT46=0,"",VLOOKUP($BT46,'Absolutní-BODY'!$E$2:$O$161,11,FALSE))</f>
      </c>
      <c r="CD46" s="328">
        <f>IF(CA50=0,10000,CA50)</f>
        <v>10000</v>
      </c>
      <c r="CE46" s="72">
        <v>6</v>
      </c>
      <c r="CF46" s="72">
        <v>4</v>
      </c>
      <c r="CG46" s="72"/>
    </row>
    <row r="47" spans="1:85" ht="15" customHeight="1" thickBot="1">
      <c r="A47" s="37" t="s">
        <v>258</v>
      </c>
      <c r="B47" s="37"/>
      <c r="C47" s="38"/>
      <c r="D47" s="38"/>
      <c r="E47" s="37"/>
      <c r="F47" s="37"/>
      <c r="G47" s="39"/>
      <c r="H47" s="342"/>
      <c r="I47" s="39"/>
      <c r="J47" s="39"/>
      <c r="K47" s="39"/>
      <c r="L47" s="39"/>
      <c r="M47" s="40"/>
      <c r="N47" s="328">
        <f>IF(K57=0,10000,K57)</f>
        <v>10000</v>
      </c>
      <c r="O47" s="72">
        <v>5</v>
      </c>
      <c r="P47" s="72">
        <v>1</v>
      </c>
      <c r="S47" s="52">
        <v>3</v>
      </c>
      <c r="T47" s="53">
        <f>IF(U47=0,"",VLOOKUP($U47,#REF!,2,FALSE))</f>
      </c>
      <c r="U47" s="54"/>
      <c r="V47" s="55">
        <f>IF($U47=0,"",VLOOKUP($U47,'Absolutní-BODY'!$E$2:$O$161,4,FALSE))</f>
      </c>
      <c r="W47" s="55">
        <f>IF($U47=0,"",VLOOKUP($U47,'Absolutní-BODY'!$E$2:$O$161,5,FALSE))</f>
      </c>
      <c r="X47" s="55">
        <f>IF($U47=0,"",VLOOKUP($U47,'Absolutní-BODY'!$E$2:$O$161,6,FALSE))</f>
      </c>
      <c r="Y47" s="55">
        <f>IF($U47=0,"",VLOOKUP($U47,'Absolutní-BODY'!$E$2:$O$161,7,FALSE))</f>
      </c>
      <c r="Z47" s="56">
        <f>IF($U47=0,"",VLOOKUP($U47,'Absolutní-BODY'!$E$2:$O$161,8,FALSE))</f>
      </c>
      <c r="AA47" s="56">
        <f>IF($U47=0,"",VLOOKUP($U47,'Absolutní-BODY'!$E$2:$O$161,9,FALSE))</f>
      </c>
      <c r="AB47" s="56">
        <f>IF($U47=0,"",VLOOKUP($U47,'Absolutní-BODY'!$E$2:$O$161,10,FALSE))</f>
      </c>
      <c r="AC47" s="57">
        <f>IF($U47=0,"",VLOOKUP($U47,'Absolutní-BODY'!$E$2:$O$161,11,FALSE))</f>
      </c>
      <c r="AE47" s="328">
        <f>IF(AB50=0,10000,AB50)</f>
        <v>10000</v>
      </c>
      <c r="AF47" s="72">
        <v>6</v>
      </c>
      <c r="AG47" s="72">
        <v>5</v>
      </c>
      <c r="AJ47" s="52">
        <v>3</v>
      </c>
      <c r="AK47" s="53">
        <f>IF(AL47=0,"",VLOOKUP($AL47,#REF!,2,FALSE))</f>
      </c>
      <c r="AL47" s="54"/>
      <c r="AM47" s="55">
        <f>IF($AL47=0,"",VLOOKUP($AL47,'Absolutní-BODY'!$E$2:$O$161,4,FALSE))</f>
      </c>
      <c r="AN47" s="55">
        <f>IF($AL47=0,"",VLOOKUP($AL47,'Absolutní-BODY'!$E$2:$O$161,5,FALSE))</f>
      </c>
      <c r="AO47" s="55">
        <f>IF($AL47=0,"",VLOOKUP($AL47,'Absolutní-BODY'!$E$2:$O$161,6,FALSE))</f>
      </c>
      <c r="AP47" s="55">
        <f>IF($AL47=0,"",VLOOKUP($AL47,'Absolutní-BODY'!$E$2:$O$161,7,FALSE))</f>
      </c>
      <c r="AQ47" s="56">
        <f>IF($AL47=0,"",VLOOKUP($AL47,'Absolutní-BODY'!$E$2:$O$161,8,FALSE))</f>
      </c>
      <c r="AR47" s="56">
        <f>IF($AL47=0,"",VLOOKUP($AL47,'Absolutní-BODY'!$E$2:$O$161,9,FALSE))</f>
      </c>
      <c r="AS47" s="56">
        <f>IF($AL47=0,"",VLOOKUP($AL47,'Absolutní-BODY'!$E$2:$O$161,10,FALSE))</f>
      </c>
      <c r="AT47" s="57">
        <f>IF($AL47=0,"",VLOOKUP($AL47,'Absolutní-BODY'!$E$2:$O$161,11,FALSE))</f>
      </c>
      <c r="AV47" s="328">
        <f>IF(AS50=0,10000,AS50)</f>
        <v>10000</v>
      </c>
      <c r="AW47" s="72">
        <v>6</v>
      </c>
      <c r="AX47" s="72">
        <v>5</v>
      </c>
      <c r="AY47" s="72"/>
      <c r="BA47" s="52">
        <v>3</v>
      </c>
      <c r="BB47" s="53">
        <f>IF(BC47=0,"",VLOOKUP($BC47,#REF!,2,FALSE))</f>
      </c>
      <c r="BC47" s="54"/>
      <c r="BD47" s="55">
        <f>IF($BC47=0,"",VLOOKUP($BC47,'Absolutní-BODY'!$E$2:$O$161,4,FALSE))</f>
      </c>
      <c r="BE47" s="55">
        <f>IF($BC47=0,"",VLOOKUP($BC47,'Absolutní-BODY'!$E$2:$O$161,5,FALSE))</f>
      </c>
      <c r="BF47" s="55">
        <f>IF($BC47=0,"",VLOOKUP($BC47,'Absolutní-BODY'!$E$2:$O$161,6,FALSE))</f>
      </c>
      <c r="BG47" s="55">
        <f>IF($BC47=0,"",VLOOKUP($BC47,'Absolutní-BODY'!$E$2:$O$161,7,FALSE))</f>
      </c>
      <c r="BH47" s="56">
        <f>IF($BC47=0,"",VLOOKUP($BC47,'Absolutní-BODY'!$E$2:$O$161,8,FALSE))</f>
      </c>
      <c r="BI47" s="56">
        <f>IF($BC47=0,"",VLOOKUP($BC47,'Absolutní-BODY'!$E$2:$O$161,9,FALSE))</f>
      </c>
      <c r="BJ47" s="56">
        <f>IF($BC47=0,"",VLOOKUP($BC47,'Absolutní-BODY'!$E$2:$O$161,10,FALSE))</f>
      </c>
      <c r="BK47" s="57">
        <f>IF($BC47=0,"",VLOOKUP($BC47,'Absolutní-BODY'!$E$2:$O$161,11,FALSE))</f>
      </c>
      <c r="BM47" s="328">
        <f>IF(BJ50=0,10000,BJ50)</f>
        <v>10000</v>
      </c>
      <c r="BN47" s="72">
        <v>6</v>
      </c>
      <c r="BO47" s="72">
        <v>5</v>
      </c>
      <c r="BP47" s="72"/>
      <c r="BR47" s="52">
        <v>3</v>
      </c>
      <c r="BS47" s="53">
        <f>IF(BT47=0,"",VLOOKUP($BT47,#REF!,2,FALSE))</f>
      </c>
      <c r="BT47" s="54"/>
      <c r="BU47" s="55">
        <f>IF($BT47=0,"",VLOOKUP($BT47,'Absolutní-BODY'!$E$2:$O$161,4,FALSE))</f>
      </c>
      <c r="BV47" s="55">
        <f>IF($BT47=0,"",VLOOKUP($BT47,'Absolutní-BODY'!$E$2:$O$161,5,FALSE))</f>
      </c>
      <c r="BW47" s="55">
        <f>IF($BT47=0,"",VLOOKUP($BT47,'Absolutní-BODY'!$E$2:$O$161,6,FALSE))</f>
      </c>
      <c r="BX47" s="55">
        <f>IF($BT47=0,"",VLOOKUP($BT47,'Absolutní-BODY'!$E$2:$O$161,7,FALSE))</f>
      </c>
      <c r="BY47" s="56">
        <f>IF($BT47=0,"",VLOOKUP($BT47,'Absolutní-BODY'!$E$2:$O$161,8,FALSE))</f>
      </c>
      <c r="BZ47" s="56">
        <f>IF($BT47=0,"",VLOOKUP($BT47,'Absolutní-BODY'!$E$2:$O$161,9,FALSE))</f>
      </c>
      <c r="CA47" s="56">
        <f>IF($BT47=0,"",VLOOKUP($BT47,'Absolutní-BODY'!$E$2:$O$161,10,FALSE))</f>
      </c>
      <c r="CB47" s="57">
        <f>IF($BT47=0,"",VLOOKUP($BT47,'Absolutní-BODY'!$E$2:$O$161,11,FALSE))</f>
      </c>
      <c r="CD47" s="328">
        <f>IF(CA50=0,10000,CA50)</f>
        <v>10000</v>
      </c>
      <c r="CE47" s="72">
        <v>6</v>
      </c>
      <c r="CF47" s="72">
        <v>5</v>
      </c>
      <c r="CG47" s="72"/>
    </row>
    <row r="48" spans="2:85" ht="15" customHeight="1" thickBot="1">
      <c r="B48" s="41"/>
      <c r="C48" s="304">
        <f>IF(D49=0,"",VLOOKUP($D49,#REF!,7,FALSE))</f>
      </c>
      <c r="D48" s="40" t="s">
        <v>8</v>
      </c>
      <c r="E48" s="42">
        <v>1</v>
      </c>
      <c r="F48" s="42">
        <v>2</v>
      </c>
      <c r="G48" s="42">
        <v>3</v>
      </c>
      <c r="H48" s="340">
        <v>4</v>
      </c>
      <c r="I48" s="42">
        <v>5</v>
      </c>
      <c r="J48" s="42">
        <v>6</v>
      </c>
      <c r="K48" s="42">
        <v>7</v>
      </c>
      <c r="L48" s="42">
        <v>8</v>
      </c>
      <c r="M48" s="44"/>
      <c r="N48" s="328">
        <f>IF(K57=0,10000,K57)</f>
        <v>10000</v>
      </c>
      <c r="O48" s="72">
        <v>5</v>
      </c>
      <c r="P48" s="72">
        <v>2</v>
      </c>
      <c r="S48" s="58" t="s">
        <v>0</v>
      </c>
      <c r="T48" s="59">
        <f>IF(U48=0,"",VLOOKUP($U48,#REF!,2,FALSE))</f>
      </c>
      <c r="U48" s="60"/>
      <c r="V48" s="61">
        <f>IF($U48=0,"",VLOOKUP($U48,'Absolutní-BODY'!$E$2:$O$161,4,FALSE))</f>
      </c>
      <c r="W48" s="61">
        <f>IF($U48=0,"",VLOOKUP($U48,'Absolutní-BODY'!$E$2:$O$161,5,FALSE))</f>
      </c>
      <c r="X48" s="61">
        <f>IF($U48=0,"",VLOOKUP($U48,'Absolutní-BODY'!$E$2:$O$161,6,FALSE))</f>
      </c>
      <c r="Y48" s="61">
        <f>IF($U48=0,"",VLOOKUP($U48,'Absolutní-BODY'!$E$2:$O$161,7,FALSE))</f>
      </c>
      <c r="Z48" s="62">
        <f>IF($U48=0,"",VLOOKUP($U48,'Absolutní-BODY'!$E$2:$O$161,8,FALSE))</f>
      </c>
      <c r="AA48" s="62">
        <f>IF($U48=0,"",VLOOKUP($U48,'Absolutní-BODY'!$E$2:$O$161,9,FALSE))</f>
      </c>
      <c r="AB48" s="62">
        <f>IF($U48=0,"",VLOOKUP($U48,'Absolutní-BODY'!$E$2:$O$161,10,FALSE))</f>
      </c>
      <c r="AC48" s="63">
        <f>IF($U48=0,"",VLOOKUP($U48,'Absolutní-BODY'!$E$2:$O$161,11,FALSE))</f>
      </c>
      <c r="AE48" s="328">
        <f>IF(AB50=0,10000,AB50)</f>
        <v>10000</v>
      </c>
      <c r="AF48" s="72">
        <v>6</v>
      </c>
      <c r="AG48" s="72">
        <v>6</v>
      </c>
      <c r="AJ48" s="58" t="s">
        <v>0</v>
      </c>
      <c r="AK48" s="59">
        <f>IF(AL48=0,"",VLOOKUP($AL48,#REF!,2,FALSE))</f>
      </c>
      <c r="AL48" s="60"/>
      <c r="AM48" s="61">
        <f>IF($AL48=0,"",VLOOKUP($AL48,'Absolutní-BODY'!$E$2:$O$161,4,FALSE))</f>
      </c>
      <c r="AN48" s="61">
        <f>IF($AL48=0,"",VLOOKUP($AL48,'Absolutní-BODY'!$E$2:$O$161,5,FALSE))</f>
      </c>
      <c r="AO48" s="61">
        <f>IF($AL48=0,"",VLOOKUP($AL48,'Absolutní-BODY'!$E$2:$O$161,6,FALSE))</f>
      </c>
      <c r="AP48" s="61">
        <f>IF($AL48=0,"",VLOOKUP($AL48,'Absolutní-BODY'!$E$2:$O$161,7,FALSE))</f>
      </c>
      <c r="AQ48" s="62">
        <f>IF($AL48=0,"",VLOOKUP($AL48,'Absolutní-BODY'!$E$2:$O$161,8,FALSE))</f>
      </c>
      <c r="AR48" s="62">
        <f>IF($AL48=0,"",VLOOKUP($AL48,'Absolutní-BODY'!$E$2:$O$161,9,FALSE))</f>
      </c>
      <c r="AS48" s="62">
        <f>IF($AL48=0,"",VLOOKUP($AL48,'Absolutní-BODY'!$E$2:$O$161,10,FALSE))</f>
      </c>
      <c r="AT48" s="63">
        <f>IF($AL48=0,"",VLOOKUP($AL48,'Absolutní-BODY'!$E$2:$O$161,11,FALSE))</f>
      </c>
      <c r="AV48" s="328">
        <f>IF(AS50=0,10000,AS50)</f>
        <v>10000</v>
      </c>
      <c r="AW48" s="72">
        <v>6</v>
      </c>
      <c r="AX48" s="72">
        <v>6</v>
      </c>
      <c r="AY48" s="72"/>
      <c r="BA48" s="58" t="s">
        <v>0</v>
      </c>
      <c r="BB48" s="59">
        <f>IF(BC48=0,"",VLOOKUP($BC48,#REF!,2,FALSE))</f>
      </c>
      <c r="BC48" s="60"/>
      <c r="BD48" s="61">
        <f>IF($BC48=0,"",VLOOKUP($BC48,'Absolutní-BODY'!$E$2:$O$161,4,FALSE))</f>
      </c>
      <c r="BE48" s="61">
        <f>IF($BC48=0,"",VLOOKUP($BC48,'Absolutní-BODY'!$E$2:$O$161,5,FALSE))</f>
      </c>
      <c r="BF48" s="61">
        <f>IF($BC48=0,"",VLOOKUP($BC48,'Absolutní-BODY'!$E$2:$O$161,6,FALSE))</f>
      </c>
      <c r="BG48" s="61">
        <f>IF($BC48=0,"",VLOOKUP($BC48,'Absolutní-BODY'!$E$2:$O$161,7,FALSE))</f>
      </c>
      <c r="BH48" s="62">
        <f>IF($BC48=0,"",VLOOKUP($BC48,'Absolutní-BODY'!$E$2:$O$161,8,FALSE))</f>
      </c>
      <c r="BI48" s="62">
        <f>IF($BC48=0,"",VLOOKUP($BC48,'Absolutní-BODY'!$E$2:$O$161,9,FALSE))</f>
      </c>
      <c r="BJ48" s="62">
        <f>IF($BC48=0,"",VLOOKUP($BC48,'Absolutní-BODY'!$E$2:$O$161,10,FALSE))</f>
      </c>
      <c r="BK48" s="63">
        <f>IF($BC48=0,"",VLOOKUP($BC48,'Absolutní-BODY'!$E$2:$O$161,11,FALSE))</f>
      </c>
      <c r="BM48" s="328">
        <f>IF(BJ50=0,10000,BJ50)</f>
        <v>10000</v>
      </c>
      <c r="BN48" s="72">
        <v>6</v>
      </c>
      <c r="BO48" s="72">
        <v>6</v>
      </c>
      <c r="BP48" s="72"/>
      <c r="BR48" s="58" t="s">
        <v>0</v>
      </c>
      <c r="BS48" s="59">
        <f>IF(BT48=0,"",VLOOKUP($BT48,#REF!,2,FALSE))</f>
      </c>
      <c r="BT48" s="60"/>
      <c r="BU48" s="61">
        <f>IF($BT48=0,"",VLOOKUP($BT48,'Absolutní-BODY'!$E$2:$O$161,4,FALSE))</f>
      </c>
      <c r="BV48" s="61">
        <f>IF($BT48=0,"",VLOOKUP($BT48,'Absolutní-BODY'!$E$2:$O$161,5,FALSE))</f>
      </c>
      <c r="BW48" s="61">
        <f>IF($BT48=0,"",VLOOKUP($BT48,'Absolutní-BODY'!$E$2:$O$161,6,FALSE))</f>
      </c>
      <c r="BX48" s="61">
        <f>IF($BT48=0,"",VLOOKUP($BT48,'Absolutní-BODY'!$E$2:$O$161,7,FALSE))</f>
      </c>
      <c r="BY48" s="62">
        <f>IF($BT48=0,"",VLOOKUP($BT48,'Absolutní-BODY'!$E$2:$O$161,8,FALSE))</f>
      </c>
      <c r="BZ48" s="62">
        <f>IF($BT48=0,"",VLOOKUP($BT48,'Absolutní-BODY'!$E$2:$O$161,9,FALSE))</f>
      </c>
      <c r="CA48" s="62">
        <f>IF($BT48=0,"",VLOOKUP($BT48,'Absolutní-BODY'!$E$2:$O$161,10,FALSE))</f>
      </c>
      <c r="CB48" s="63">
        <f>IF($BT48=0,"",VLOOKUP($BT48,'Absolutní-BODY'!$E$2:$O$161,11,FALSE))</f>
      </c>
      <c r="CD48" s="328">
        <f>IF(CA50=0,10000,CA50)</f>
        <v>10000</v>
      </c>
      <c r="CE48" s="72">
        <v>6</v>
      </c>
      <c r="CF48" s="72">
        <v>6</v>
      </c>
      <c r="CG48" s="72"/>
    </row>
    <row r="49" spans="2:85" ht="15" customHeight="1" thickBot="1">
      <c r="B49" s="45">
        <v>1</v>
      </c>
      <c r="C49" s="46">
        <f>IF(D49=0,"",VLOOKUP($D49,#REF!,2,FALSE))</f>
      </c>
      <c r="D49" s="47"/>
      <c r="E49" s="48">
        <f>IF($D49=0,"",VLOOKUP($D49,'Absolutní-BODY'!$E$2:$O$161,4,FALSE))</f>
      </c>
      <c r="F49" s="48">
        <f>IF($D49=0,"",VLOOKUP($D49,'Absolutní-BODY'!$E$2:$O$161,5,FALSE))</f>
      </c>
      <c r="G49" s="48">
        <f>IF($D49=0,"",VLOOKUP($D49,'Absolutní-BODY'!$E$2:$O$161,6,FALSE))</f>
      </c>
      <c r="H49" s="48">
        <f>IF($D49=0,"",VLOOKUP($D49,'Absolutní-BODY'!$E$2:$O$161,7,FALSE))</f>
      </c>
      <c r="I49" s="49">
        <f>IF($D49=0,"",VLOOKUP($D49,'Absolutní-BODY'!$E$2:$O$161,8,FALSE))</f>
      </c>
      <c r="J49" s="49">
        <f>IF($D49=0,"",VLOOKUP($D49,'Absolutní-BODY'!$E$2:$O$161,9,FALSE))</f>
      </c>
      <c r="K49" s="49">
        <f>IF($D49=0,"",VLOOKUP($D49,'Absolutní-BODY'!$E$2:$O$161,10,FALSE))</f>
      </c>
      <c r="L49" s="50">
        <f>IF($D49=0,"",VLOOKUP($D49,'Absolutní-BODY'!$E$2:$O$161,11,FALSE))</f>
      </c>
      <c r="M49" s="51"/>
      <c r="N49" s="328">
        <f>IF(K57=0,10000,K57)</f>
        <v>10000</v>
      </c>
      <c r="O49" s="72">
        <v>5</v>
      </c>
      <c r="P49" s="72">
        <v>3</v>
      </c>
      <c r="S49" s="64"/>
      <c r="T49" s="65"/>
      <c r="U49" s="65"/>
      <c r="V49" s="66">
        <f aca="true" t="shared" si="24" ref="V49:AC49">SUM(V45:V48)</f>
        <v>0</v>
      </c>
      <c r="W49" s="67">
        <f t="shared" si="24"/>
        <v>0</v>
      </c>
      <c r="X49" s="67">
        <f t="shared" si="24"/>
        <v>0</v>
      </c>
      <c r="Y49" s="67">
        <f t="shared" si="24"/>
        <v>0</v>
      </c>
      <c r="Z49" s="68">
        <f t="shared" si="24"/>
        <v>0</v>
      </c>
      <c r="AA49" s="68">
        <f t="shared" si="24"/>
        <v>0</v>
      </c>
      <c r="AB49" s="68">
        <f t="shared" si="24"/>
        <v>0</v>
      </c>
      <c r="AC49" s="69">
        <f t="shared" si="24"/>
        <v>0</v>
      </c>
      <c r="AE49" s="328">
        <f>IF(AB50=0,10000,AB50)</f>
        <v>10000</v>
      </c>
      <c r="AF49" s="72">
        <v>6</v>
      </c>
      <c r="AG49" s="72">
        <v>7</v>
      </c>
      <c r="AJ49" s="64"/>
      <c r="AK49" s="65"/>
      <c r="AL49" s="65"/>
      <c r="AM49" s="66">
        <f aca="true" t="shared" si="25" ref="AM49:AT49">SUM(AM45:AM48)</f>
        <v>0</v>
      </c>
      <c r="AN49" s="67">
        <f t="shared" si="25"/>
        <v>0</v>
      </c>
      <c r="AO49" s="67">
        <f t="shared" si="25"/>
        <v>0</v>
      </c>
      <c r="AP49" s="67">
        <f t="shared" si="25"/>
        <v>0</v>
      </c>
      <c r="AQ49" s="68">
        <f t="shared" si="25"/>
        <v>0</v>
      </c>
      <c r="AR49" s="68">
        <f t="shared" si="25"/>
        <v>0</v>
      </c>
      <c r="AS49" s="68">
        <f t="shared" si="25"/>
        <v>0</v>
      </c>
      <c r="AT49" s="69">
        <f t="shared" si="25"/>
        <v>0</v>
      </c>
      <c r="AV49" s="328">
        <f>IF(AS50=0,10000,AS50)</f>
        <v>10000</v>
      </c>
      <c r="AW49" s="72">
        <v>6</v>
      </c>
      <c r="AX49" s="72">
        <v>7</v>
      </c>
      <c r="AY49" s="72"/>
      <c r="BA49" s="64"/>
      <c r="BB49" s="65"/>
      <c r="BC49" s="65"/>
      <c r="BD49" s="66">
        <f aca="true" t="shared" si="26" ref="BD49:BK49">SUM(BD45:BD48)</f>
        <v>0</v>
      </c>
      <c r="BE49" s="67">
        <f t="shared" si="26"/>
        <v>0</v>
      </c>
      <c r="BF49" s="67">
        <f t="shared" si="26"/>
        <v>0</v>
      </c>
      <c r="BG49" s="67">
        <f t="shared" si="26"/>
        <v>0</v>
      </c>
      <c r="BH49" s="68">
        <f t="shared" si="26"/>
        <v>0</v>
      </c>
      <c r="BI49" s="68">
        <f t="shared" si="26"/>
        <v>0</v>
      </c>
      <c r="BJ49" s="68">
        <f t="shared" si="26"/>
        <v>0</v>
      </c>
      <c r="BK49" s="69">
        <f t="shared" si="26"/>
        <v>0</v>
      </c>
      <c r="BM49" s="328">
        <f>IF(BJ50=0,10000,BJ50)</f>
        <v>10000</v>
      </c>
      <c r="BN49" s="72">
        <v>6</v>
      </c>
      <c r="BO49" s="72">
        <v>7</v>
      </c>
      <c r="BP49" s="72"/>
      <c r="BR49" s="64"/>
      <c r="BS49" s="65"/>
      <c r="BT49" s="65"/>
      <c r="BU49" s="66">
        <f aca="true" t="shared" si="27" ref="BU49:CB49">SUM(BU45:BU48)</f>
        <v>0</v>
      </c>
      <c r="BV49" s="67">
        <f t="shared" si="27"/>
        <v>0</v>
      </c>
      <c r="BW49" s="67">
        <f t="shared" si="27"/>
        <v>0</v>
      </c>
      <c r="BX49" s="67">
        <f t="shared" si="27"/>
        <v>0</v>
      </c>
      <c r="BY49" s="68">
        <f t="shared" si="27"/>
        <v>0</v>
      </c>
      <c r="BZ49" s="68">
        <f t="shared" si="27"/>
        <v>0</v>
      </c>
      <c r="CA49" s="68">
        <f t="shared" si="27"/>
        <v>0</v>
      </c>
      <c r="CB49" s="69">
        <f t="shared" si="27"/>
        <v>0</v>
      </c>
      <c r="CD49" s="328">
        <f>IF(CA50=0,10000,CA50)</f>
        <v>10000</v>
      </c>
      <c r="CE49" s="72">
        <v>6</v>
      </c>
      <c r="CF49" s="72">
        <v>7</v>
      </c>
      <c r="CG49" s="72"/>
    </row>
    <row r="50" spans="2:85" ht="15" customHeight="1" thickBot="1">
      <c r="B50" s="52">
        <v>2</v>
      </c>
      <c r="C50" s="53">
        <f>IF(D50=0,"",VLOOKUP($D50,#REF!,2,FALSE))</f>
      </c>
      <c r="D50" s="54"/>
      <c r="E50" s="55">
        <f>IF($D50=0,"",VLOOKUP($D50,'Absolutní-BODY'!$E$2:$O$161,4,FALSE))</f>
      </c>
      <c r="F50" s="55">
        <f>IF($D50=0,"",VLOOKUP($D50,'Absolutní-BODY'!$E$2:$O$161,5,FALSE))</f>
      </c>
      <c r="G50" s="55">
        <f>IF($D50=0,"",VLOOKUP($D50,'Absolutní-BODY'!$E$2:$O$161,6,FALSE))</f>
      </c>
      <c r="H50" s="55">
        <f>IF($D50=0,"",VLOOKUP($D50,'Absolutní-BODY'!$E$2:$O$161,7,FALSE))</f>
      </c>
      <c r="I50" s="56">
        <f>IF($D50=0,"",VLOOKUP($D50,'Absolutní-BODY'!$E$2:$O$161,8,FALSE))</f>
      </c>
      <c r="J50" s="56">
        <f>IF($D50=0,"",VLOOKUP($D50,'Absolutní-BODY'!$E$2:$O$161,9,FALSE))</f>
      </c>
      <c r="K50" s="56">
        <f>IF($D50=0,"",VLOOKUP($D50,'Absolutní-BODY'!$E$2:$O$161,10,FALSE))</f>
      </c>
      <c r="L50" s="57">
        <f>IF($D50=0,"",VLOOKUP($D50,'Absolutní-BODY'!$E$2:$O$161,11,FALSE))</f>
      </c>
      <c r="M50" s="51"/>
      <c r="N50" s="328">
        <f>IF(K57=0,10000,K57)</f>
        <v>10000</v>
      </c>
      <c r="O50" s="72">
        <v>5</v>
      </c>
      <c r="P50" s="72">
        <v>4</v>
      </c>
      <c r="S50" s="312">
        <f>T44</f>
      </c>
      <c r="T50" s="309"/>
      <c r="U50" s="346">
        <f>AH50</f>
        <v>0</v>
      </c>
      <c r="V50" s="311" t="s">
        <v>17</v>
      </c>
      <c r="W50" s="70"/>
      <c r="X50" s="70" t="s">
        <v>78</v>
      </c>
      <c r="Y50" s="341">
        <f>SUM(V49:AC49)</f>
        <v>0</v>
      </c>
      <c r="Z50" s="307" t="s">
        <v>1</v>
      </c>
      <c r="AA50" s="136"/>
      <c r="AB50" s="307">
        <f>SUM(V49:AC49)</f>
        <v>0</v>
      </c>
      <c r="AC50" s="308"/>
      <c r="AE50" s="328">
        <f>IF(AB50=0,10000,AB50)</f>
        <v>10000</v>
      </c>
      <c r="AF50" s="72">
        <v>6</v>
      </c>
      <c r="AG50" s="72">
        <v>8</v>
      </c>
      <c r="AH50" s="331">
        <f>IF(AH42&lt;1,0,AH42-1)</f>
        <v>0</v>
      </c>
      <c r="AJ50" s="312">
        <f>AK44</f>
      </c>
      <c r="AK50" s="309"/>
      <c r="AL50" s="346">
        <f>AY50</f>
        <v>0</v>
      </c>
      <c r="AM50" s="311" t="s">
        <v>17</v>
      </c>
      <c r="AN50" s="70"/>
      <c r="AO50" s="70" t="s">
        <v>78</v>
      </c>
      <c r="AP50" s="341">
        <f>SUM(AM49:AT49)</f>
        <v>0</v>
      </c>
      <c r="AQ50" s="307" t="s">
        <v>1</v>
      </c>
      <c r="AR50" s="136"/>
      <c r="AS50" s="307">
        <f>SUM(AM49:AT49)</f>
        <v>0</v>
      </c>
      <c r="AT50" s="308"/>
      <c r="AV50" s="328">
        <f>IF(AS50=0,10000,AS50)</f>
        <v>10000</v>
      </c>
      <c r="AW50" s="72">
        <v>6</v>
      </c>
      <c r="AX50" s="72">
        <v>8</v>
      </c>
      <c r="AY50" s="331">
        <f>IF(AY42&lt;1,0,AY42-1)</f>
        <v>0</v>
      </c>
      <c r="BA50" s="312">
        <f>BB44</f>
      </c>
      <c r="BB50" s="309"/>
      <c r="BC50" s="346">
        <f>BP50</f>
        <v>0</v>
      </c>
      <c r="BD50" s="311" t="s">
        <v>17</v>
      </c>
      <c r="BE50" s="70"/>
      <c r="BF50" s="70" t="s">
        <v>78</v>
      </c>
      <c r="BG50" s="341">
        <f>SUM(BD49:BK49)</f>
        <v>0</v>
      </c>
      <c r="BH50" s="307" t="s">
        <v>1</v>
      </c>
      <c r="BI50" s="136"/>
      <c r="BJ50" s="307">
        <f>SUM(BD49:BK49)</f>
        <v>0</v>
      </c>
      <c r="BK50" s="308"/>
      <c r="BM50" s="328">
        <f>IF(BJ50=0,10000,BJ50)</f>
        <v>10000</v>
      </c>
      <c r="BN50" s="72">
        <v>6</v>
      </c>
      <c r="BO50" s="72">
        <v>8</v>
      </c>
      <c r="BP50" s="331">
        <f>IF(BP42&lt;1,0,BP42-1)</f>
        <v>0</v>
      </c>
      <c r="BR50" s="312">
        <f>BS44</f>
      </c>
      <c r="BS50" s="309"/>
      <c r="BT50" s="346">
        <f>CG50</f>
        <v>0</v>
      </c>
      <c r="BU50" s="311" t="s">
        <v>17</v>
      </c>
      <c r="BV50" s="70"/>
      <c r="BW50" s="70" t="s">
        <v>78</v>
      </c>
      <c r="BX50" s="341">
        <f>SUM(BU49:CB49)</f>
        <v>0</v>
      </c>
      <c r="BY50" s="307" t="s">
        <v>1</v>
      </c>
      <c r="BZ50" s="136"/>
      <c r="CA50" s="307">
        <f>SUM(BU49:CB49)</f>
        <v>0</v>
      </c>
      <c r="CB50" s="308"/>
      <c r="CD50" s="328">
        <f>IF(CA50=0,10000,CA50)</f>
        <v>10000</v>
      </c>
      <c r="CE50" s="72">
        <v>6</v>
      </c>
      <c r="CF50" s="72">
        <v>8</v>
      </c>
      <c r="CG50" s="331">
        <f>IF(CG42&lt;1,0,CG42-1)</f>
        <v>0</v>
      </c>
    </row>
    <row r="51" spans="2:85" ht="15" customHeight="1" thickBot="1">
      <c r="B51" s="52">
        <v>3</v>
      </c>
      <c r="C51" s="53">
        <f>IF(D51=0,"",VLOOKUP($D51,#REF!,2,FALSE))</f>
      </c>
      <c r="D51" s="54"/>
      <c r="E51" s="55">
        <f>IF($D51=0,"",VLOOKUP($D51,'Absolutní-BODY'!$E$2:$O$161,4,FALSE))</f>
      </c>
      <c r="F51" s="55">
        <f>IF($D51=0,"",VLOOKUP($D51,'Absolutní-BODY'!$E$2:$O$161,5,FALSE))</f>
      </c>
      <c r="G51" s="55">
        <f>IF($D51=0,"",VLOOKUP($D51,'Absolutní-BODY'!$E$2:$O$161,6,FALSE))</f>
      </c>
      <c r="H51" s="55">
        <f>IF($D51=0,"",VLOOKUP($D51,'Absolutní-BODY'!$E$2:$O$161,7,FALSE))</f>
      </c>
      <c r="I51" s="56">
        <f>IF($D51=0,"",VLOOKUP($D51,'Absolutní-BODY'!$E$2:$O$161,8,FALSE))</f>
      </c>
      <c r="J51" s="56">
        <f>IF($D51=0,"",VLOOKUP($D51,'Absolutní-BODY'!$E$2:$O$161,9,FALSE))</f>
      </c>
      <c r="K51" s="56">
        <f>IF($D51=0,"",VLOOKUP($D51,'Absolutní-BODY'!$E$2:$O$161,10,FALSE))</f>
      </c>
      <c r="L51" s="57">
        <f>IF($D51=0,"",VLOOKUP($D51,'Absolutní-BODY'!$E$2:$O$161,11,FALSE))</f>
      </c>
      <c r="M51" s="51"/>
      <c r="N51" s="328">
        <f>IF(K57=0,10000,K57)</f>
        <v>10000</v>
      </c>
      <c r="O51" s="72">
        <v>5</v>
      </c>
      <c r="P51" s="72">
        <v>5</v>
      </c>
      <c r="R51" s="37" t="s">
        <v>256</v>
      </c>
      <c r="AD51" s="37" t="s">
        <v>256</v>
      </c>
      <c r="AE51" s="328">
        <f>IF(AB58=0,10000,AB58)</f>
        <v>10000</v>
      </c>
      <c r="AF51" s="72">
        <v>7</v>
      </c>
      <c r="AG51" s="72">
        <v>1</v>
      </c>
      <c r="AI51" s="37" t="s">
        <v>256</v>
      </c>
      <c r="AJ51" s="334"/>
      <c r="AK51" s="334"/>
      <c r="AL51" s="334"/>
      <c r="AM51" s="334"/>
      <c r="AN51" s="334"/>
      <c r="AO51" s="334"/>
      <c r="AP51" s="334"/>
      <c r="AQ51" s="334"/>
      <c r="AR51" s="334"/>
      <c r="AS51" s="334"/>
      <c r="AT51" s="334"/>
      <c r="AV51" s="328">
        <f>IF(AS58=0,10000,AS58)</f>
        <v>10000</v>
      </c>
      <c r="AW51" s="72">
        <v>7</v>
      </c>
      <c r="AX51" s="72">
        <v>1</v>
      </c>
      <c r="AY51" s="72"/>
      <c r="AZ51" s="37" t="s">
        <v>256</v>
      </c>
      <c r="BA51" s="334"/>
      <c r="BB51" s="334"/>
      <c r="BC51" s="334"/>
      <c r="BD51" s="334"/>
      <c r="BE51" s="334"/>
      <c r="BF51" s="334"/>
      <c r="BG51" s="334"/>
      <c r="BH51" s="334"/>
      <c r="BI51" s="334"/>
      <c r="BJ51" s="334"/>
      <c r="BK51" s="334"/>
      <c r="BM51" s="328">
        <f>IF(BJ58=0,10000,BJ58)</f>
        <v>10000</v>
      </c>
      <c r="BN51" s="72">
        <v>7</v>
      </c>
      <c r="BO51" s="72">
        <v>1</v>
      </c>
      <c r="BP51" s="72"/>
      <c r="BQ51" s="37" t="s">
        <v>256</v>
      </c>
      <c r="BR51" s="334"/>
      <c r="BS51" s="334"/>
      <c r="BT51" s="334"/>
      <c r="BU51" s="334"/>
      <c r="BV51" s="334"/>
      <c r="BW51" s="334"/>
      <c r="BX51" s="334"/>
      <c r="BY51" s="334"/>
      <c r="BZ51" s="334"/>
      <c r="CA51" s="334"/>
      <c r="CB51" s="334"/>
      <c r="CD51" s="328">
        <f>IF(CA58=0,10000,CA58)</f>
        <v>10000</v>
      </c>
      <c r="CE51" s="72">
        <v>7</v>
      </c>
      <c r="CF51" s="72">
        <v>1</v>
      </c>
      <c r="CG51" s="72"/>
    </row>
    <row r="52" spans="2:85" ht="15" customHeight="1" thickBot="1">
      <c r="B52" s="52">
        <v>4</v>
      </c>
      <c r="C52" s="53">
        <f>IF(D52=0,"",VLOOKUP($D52,#REF!,2,FALSE))</f>
      </c>
      <c r="D52" s="54"/>
      <c r="E52" s="55">
        <f>IF($D52=0,"",VLOOKUP($D52,'Absolutní-BODY'!$E$2:$O$161,4,FALSE))</f>
      </c>
      <c r="F52" s="55">
        <f>IF($D52=0,"",VLOOKUP($D52,'Absolutní-BODY'!$E$2:$O$161,5,FALSE))</f>
      </c>
      <c r="G52" s="55">
        <f>IF($D52=0,"",VLOOKUP($D52,'Absolutní-BODY'!$E$2:$O$161,6,FALSE))</f>
      </c>
      <c r="H52" s="55">
        <f>IF($D52=0,"",VLOOKUP($D52,'Absolutní-BODY'!$E$2:$O$161,7,FALSE))</f>
      </c>
      <c r="I52" s="56">
        <f>IF($D52=0,"",VLOOKUP($D52,'Absolutní-BODY'!$E$2:$O$161,8,FALSE))</f>
      </c>
      <c r="J52" s="56">
        <f>IF($D52=0,"",VLOOKUP($D52,'Absolutní-BODY'!$E$2:$O$161,9,FALSE))</f>
      </c>
      <c r="K52" s="56">
        <f>IF($D52=0,"",VLOOKUP($D52,'Absolutní-BODY'!$E$2:$O$161,10,FALSE))</f>
      </c>
      <c r="L52" s="57">
        <f>IF($D52=0,"",VLOOKUP($D52,'Absolutní-BODY'!$E$2:$O$161,11,FALSE))</f>
      </c>
      <c r="M52" s="51"/>
      <c r="N52" s="328">
        <f>IF(K57=0,10000,K57)</f>
        <v>10000</v>
      </c>
      <c r="O52" s="72">
        <v>5</v>
      </c>
      <c r="P52" s="72">
        <v>6</v>
      </c>
      <c r="S52" s="41"/>
      <c r="T52" s="304">
        <f>IF(U53=0,"",VLOOKUP($U53,#REF!,7,FALSE))</f>
      </c>
      <c r="U52" s="40" t="s">
        <v>8</v>
      </c>
      <c r="V52" s="42">
        <v>1</v>
      </c>
      <c r="W52" s="42">
        <v>2</v>
      </c>
      <c r="X52" s="42">
        <v>3</v>
      </c>
      <c r="Y52" s="340">
        <v>4</v>
      </c>
      <c r="Z52" s="42">
        <v>5</v>
      </c>
      <c r="AA52" s="42">
        <v>6</v>
      </c>
      <c r="AB52" s="42">
        <v>7</v>
      </c>
      <c r="AC52" s="42">
        <v>8</v>
      </c>
      <c r="AE52" s="328">
        <f>IF(AB58=0,10000,AB58)</f>
        <v>10000</v>
      </c>
      <c r="AF52" s="72">
        <v>7</v>
      </c>
      <c r="AG52" s="72">
        <v>2</v>
      </c>
      <c r="AJ52" s="41"/>
      <c r="AK52" s="304">
        <f>IF(AL53=0,"",VLOOKUP($AL53,#REF!,7,FALSE))</f>
      </c>
      <c r="AL52" s="40" t="s">
        <v>8</v>
      </c>
      <c r="AM52" s="42">
        <v>1</v>
      </c>
      <c r="AN52" s="42">
        <v>2</v>
      </c>
      <c r="AO52" s="42">
        <v>3</v>
      </c>
      <c r="AP52" s="340">
        <v>4</v>
      </c>
      <c r="AQ52" s="42">
        <v>5</v>
      </c>
      <c r="AR52" s="42">
        <v>6</v>
      </c>
      <c r="AS52" s="42">
        <v>7</v>
      </c>
      <c r="AT52" s="42">
        <v>8</v>
      </c>
      <c r="AV52" s="328">
        <f>IF(AS58=0,10000,AS58)</f>
        <v>10000</v>
      </c>
      <c r="AW52" s="72">
        <v>7</v>
      </c>
      <c r="AX52" s="72">
        <v>2</v>
      </c>
      <c r="AY52" s="72"/>
      <c r="BA52" s="41"/>
      <c r="BB52" s="304">
        <f>IF(BC53=0,"",VLOOKUP($BC53,#REF!,7,FALSE))</f>
      </c>
      <c r="BC52" s="40" t="s">
        <v>8</v>
      </c>
      <c r="BD52" s="42">
        <v>1</v>
      </c>
      <c r="BE52" s="42">
        <v>2</v>
      </c>
      <c r="BF52" s="42">
        <v>3</v>
      </c>
      <c r="BG52" s="340">
        <v>4</v>
      </c>
      <c r="BH52" s="42">
        <v>5</v>
      </c>
      <c r="BI52" s="42">
        <v>6</v>
      </c>
      <c r="BJ52" s="42">
        <v>7</v>
      </c>
      <c r="BK52" s="42">
        <v>8</v>
      </c>
      <c r="BM52" s="328">
        <f>IF(BJ58=0,10000,BJ58)</f>
        <v>10000</v>
      </c>
      <c r="BN52" s="72">
        <v>7</v>
      </c>
      <c r="BO52" s="72">
        <v>2</v>
      </c>
      <c r="BP52" s="72"/>
      <c r="BR52" s="41"/>
      <c r="BS52" s="304">
        <f>IF(BT53=0,"",VLOOKUP($BT53,#REF!,7,FALSE))</f>
      </c>
      <c r="BT52" s="40" t="s">
        <v>8</v>
      </c>
      <c r="BU52" s="42">
        <v>1</v>
      </c>
      <c r="BV52" s="42">
        <v>2</v>
      </c>
      <c r="BW52" s="42">
        <v>3</v>
      </c>
      <c r="BX52" s="340">
        <v>4</v>
      </c>
      <c r="BY52" s="42">
        <v>5</v>
      </c>
      <c r="BZ52" s="42">
        <v>6</v>
      </c>
      <c r="CA52" s="42">
        <v>7</v>
      </c>
      <c r="CB52" s="42">
        <v>8</v>
      </c>
      <c r="CD52" s="328">
        <f>IF(CA58=0,10000,CA58)</f>
        <v>10000</v>
      </c>
      <c r="CE52" s="72">
        <v>7</v>
      </c>
      <c r="CF52" s="72">
        <v>2</v>
      </c>
      <c r="CG52" s="72"/>
    </row>
    <row r="53" spans="2:85" ht="15" customHeight="1">
      <c r="B53" s="52">
        <v>5</v>
      </c>
      <c r="C53" s="53">
        <f>IF(D53=0,"",VLOOKUP($D53,#REF!,2,FALSE))</f>
      </c>
      <c r="D53" s="54"/>
      <c r="E53" s="55">
        <f>IF($D53=0,"",VLOOKUP($D53,'Absolutní-BODY'!$E$2:$O$161,4,FALSE))</f>
      </c>
      <c r="F53" s="55">
        <f>IF($D53=0,"",VLOOKUP($D53,'Absolutní-BODY'!$E$2:$O$161,5,FALSE))</f>
      </c>
      <c r="G53" s="55">
        <f>IF($D53=0,"",VLOOKUP($D53,'Absolutní-BODY'!$E$2:$O$161,6,FALSE))</f>
      </c>
      <c r="H53" s="55">
        <f>IF($D53=0,"",VLOOKUP($D53,'Absolutní-BODY'!$E$2:$O$161,7,FALSE))</f>
      </c>
      <c r="I53" s="56">
        <f>IF($D53=0,"",VLOOKUP($D53,'Absolutní-BODY'!$E$2:$O$161,8,FALSE))</f>
      </c>
      <c r="J53" s="56">
        <f>IF($D53=0,"",VLOOKUP($D53,'Absolutní-BODY'!$E$2:$O$161,9,FALSE))</f>
      </c>
      <c r="K53" s="56">
        <f>IF($D53=0,"",VLOOKUP($D53,'Absolutní-BODY'!$E$2:$O$161,10,FALSE))</f>
      </c>
      <c r="L53" s="57">
        <f>IF($D53=0,"",VLOOKUP($D53,'Absolutní-BODY'!$E$2:$O$161,11,FALSE))</f>
      </c>
      <c r="M53" s="51"/>
      <c r="N53" s="328">
        <f>IF(K57=0,10000,K57)</f>
        <v>10000</v>
      </c>
      <c r="O53" s="72">
        <v>5</v>
      </c>
      <c r="P53" s="72">
        <v>7</v>
      </c>
      <c r="S53" s="45">
        <v>1</v>
      </c>
      <c r="T53" s="46">
        <f>IF(U53=0,"",VLOOKUP($U53,#REF!,2,FALSE))</f>
      </c>
      <c r="U53" s="47"/>
      <c r="V53" s="48">
        <f>IF($U53=0,"",VLOOKUP($U53,'Absolutní-BODY'!$E$2:$O$161,4,FALSE))</f>
      </c>
      <c r="W53" s="48">
        <f>IF($U53=0,"",VLOOKUP($U53,'Absolutní-BODY'!$E$2:$O$161,5,FALSE))</f>
      </c>
      <c r="X53" s="48">
        <f>IF($U53=0,"",VLOOKUP($U53,'Absolutní-BODY'!$E$2:$O$161,6,FALSE))</f>
      </c>
      <c r="Y53" s="48">
        <f>IF($U53=0,"",VLOOKUP($U53,'Absolutní-BODY'!$E$2:$O$161,7,FALSE))</f>
      </c>
      <c r="Z53" s="49">
        <f>IF($U53=0,"",VLOOKUP($U53,'Absolutní-BODY'!$E$2:$O$161,8,FALSE))</f>
      </c>
      <c r="AA53" s="49">
        <f>IF($U53=0,"",VLOOKUP($U53,'Absolutní-BODY'!$E$2:$O$161,9,FALSE))</f>
      </c>
      <c r="AB53" s="49">
        <f>IF($U53=0,"",VLOOKUP($U53,'Absolutní-BODY'!$E$2:$O$161,10,FALSE))</f>
      </c>
      <c r="AC53" s="50">
        <f>IF($U53=0,"",VLOOKUP($U53,'Absolutní-BODY'!$E$2:$O$161,11,FALSE))</f>
      </c>
      <c r="AE53" s="328">
        <f>IF(AB58=0,10000,AB58)</f>
        <v>10000</v>
      </c>
      <c r="AF53" s="72">
        <v>7</v>
      </c>
      <c r="AG53" s="72">
        <v>3</v>
      </c>
      <c r="AJ53" s="45">
        <v>1</v>
      </c>
      <c r="AK53" s="46">
        <f>IF(AL53=0,"",VLOOKUP($AL53,#REF!,2,FALSE))</f>
      </c>
      <c r="AL53" s="47"/>
      <c r="AM53" s="48">
        <f>IF($AL53=0,"",VLOOKUP($AL53,'Absolutní-BODY'!$E$2:$O$161,4,FALSE))</f>
      </c>
      <c r="AN53" s="48">
        <f>IF($AL53=0,"",VLOOKUP($AL53,'Absolutní-BODY'!$E$2:$O$161,5,FALSE))</f>
      </c>
      <c r="AO53" s="48">
        <f>IF($AL53=0,"",VLOOKUP($AL53,'Absolutní-BODY'!$E$2:$O$161,6,FALSE))</f>
      </c>
      <c r="AP53" s="48">
        <f>IF($AL53=0,"",VLOOKUP($AL53,'Absolutní-BODY'!$E$2:$O$161,7,FALSE))</f>
      </c>
      <c r="AQ53" s="49">
        <f>IF($AL53=0,"",VLOOKUP($AL53,'Absolutní-BODY'!$E$2:$O$161,8,FALSE))</f>
      </c>
      <c r="AR53" s="49">
        <f>IF($AL53=0,"",VLOOKUP($AL53,'Absolutní-BODY'!$E$2:$O$161,9,FALSE))</f>
      </c>
      <c r="AS53" s="49">
        <f>IF($AL53=0,"",VLOOKUP($AL53,'Absolutní-BODY'!$E$2:$O$161,10,FALSE))</f>
      </c>
      <c r="AT53" s="50">
        <f>IF($AL53=0,"",VLOOKUP($AL53,'Absolutní-BODY'!$E$2:$O$161,11,FALSE))</f>
      </c>
      <c r="AV53" s="328">
        <f>IF(AS58=0,10000,AS58)</f>
        <v>10000</v>
      </c>
      <c r="AW53" s="72">
        <v>7</v>
      </c>
      <c r="AX53" s="72">
        <v>3</v>
      </c>
      <c r="AY53" s="72"/>
      <c r="BA53" s="45">
        <v>1</v>
      </c>
      <c r="BB53" s="46">
        <f>IF(BC53=0,"",VLOOKUP($BC53,#REF!,2,FALSE))</f>
      </c>
      <c r="BC53" s="47"/>
      <c r="BD53" s="48">
        <f>IF($BC53=0,"",VLOOKUP($BC53,'Absolutní-BODY'!$E$2:$O$161,4,FALSE))</f>
      </c>
      <c r="BE53" s="48">
        <f>IF($BC53=0,"",VLOOKUP($BC53,'Absolutní-BODY'!$E$2:$O$161,5,FALSE))</f>
      </c>
      <c r="BF53" s="48">
        <f>IF($BC53=0,"",VLOOKUP($BC53,'Absolutní-BODY'!$E$2:$O$161,6,FALSE))</f>
      </c>
      <c r="BG53" s="48">
        <f>IF($BC53=0,"",VLOOKUP($BC53,'Absolutní-BODY'!$E$2:$O$161,7,FALSE))</f>
      </c>
      <c r="BH53" s="49">
        <f>IF($BC53=0,"",VLOOKUP($BC53,'Absolutní-BODY'!$E$2:$O$161,8,FALSE))</f>
      </c>
      <c r="BI53" s="49">
        <f>IF($BC53=0,"",VLOOKUP($BC53,'Absolutní-BODY'!$E$2:$O$161,9,FALSE))</f>
      </c>
      <c r="BJ53" s="49">
        <f>IF($BC53=0,"",VLOOKUP($BC53,'Absolutní-BODY'!$E$2:$O$161,10,FALSE))</f>
      </c>
      <c r="BK53" s="50">
        <f>IF($BC53=0,"",VLOOKUP($BC53,'Absolutní-BODY'!$E$2:$O$161,11,FALSE))</f>
      </c>
      <c r="BM53" s="328">
        <f>IF(BJ58=0,10000,BJ58)</f>
        <v>10000</v>
      </c>
      <c r="BN53" s="72">
        <v>7</v>
      </c>
      <c r="BO53" s="72">
        <v>3</v>
      </c>
      <c r="BP53" s="72"/>
      <c r="BR53" s="45">
        <v>1</v>
      </c>
      <c r="BS53" s="46">
        <f>IF(BT53=0,"",VLOOKUP($BT53,#REF!,2,FALSE))</f>
      </c>
      <c r="BT53" s="47"/>
      <c r="BU53" s="48">
        <f>IF($BT53=0,"",VLOOKUP($BT53,'Absolutní-BODY'!$E$2:$O$161,4,FALSE))</f>
      </c>
      <c r="BV53" s="48">
        <f>IF($BT53=0,"",VLOOKUP($BT53,'Absolutní-BODY'!$E$2:$O$161,5,FALSE))</f>
      </c>
      <c r="BW53" s="48">
        <f>IF($BT53=0,"",VLOOKUP($BT53,'Absolutní-BODY'!$E$2:$O$161,6,FALSE))</f>
      </c>
      <c r="BX53" s="48">
        <f>IF($BT53=0,"",VLOOKUP($BT53,'Absolutní-BODY'!$E$2:$O$161,7,FALSE))</f>
      </c>
      <c r="BY53" s="49">
        <f>IF($BT53=0,"",VLOOKUP($BT53,'Absolutní-BODY'!$E$2:$O$161,8,FALSE))</f>
      </c>
      <c r="BZ53" s="49">
        <f>IF($BT53=0,"",VLOOKUP($BT53,'Absolutní-BODY'!$E$2:$O$161,9,FALSE))</f>
      </c>
      <c r="CA53" s="49">
        <f>IF($BT53=0,"",VLOOKUP($BT53,'Absolutní-BODY'!$E$2:$O$161,10,FALSE))</f>
      </c>
      <c r="CB53" s="50">
        <f>IF($BT53=0,"",VLOOKUP($BT53,'Absolutní-BODY'!$E$2:$O$161,11,FALSE))</f>
      </c>
      <c r="CD53" s="328">
        <f>IF(CA58=0,10000,CA58)</f>
        <v>10000</v>
      </c>
      <c r="CE53" s="72">
        <v>7</v>
      </c>
      <c r="CF53" s="72">
        <v>3</v>
      </c>
      <c r="CG53" s="72"/>
    </row>
    <row r="54" spans="2:85" ht="15" customHeight="1">
      <c r="B54" s="52">
        <v>6</v>
      </c>
      <c r="C54" s="53">
        <f>IF(D54=0,"",VLOOKUP($D54,#REF!,2,FALSE))</f>
      </c>
      <c r="D54" s="294"/>
      <c r="E54" s="55">
        <f>IF($D54=0,"",VLOOKUP($D54,'Absolutní-BODY'!$E$2:$O$161,4,FALSE))</f>
      </c>
      <c r="F54" s="55">
        <f>IF($D54=0,"",VLOOKUP($D54,'Absolutní-BODY'!$E$2:$O$161,5,FALSE))</f>
      </c>
      <c r="G54" s="55">
        <f>IF($D54=0,"",VLOOKUP($D54,'Absolutní-BODY'!$E$2:$O$161,6,FALSE))</f>
      </c>
      <c r="H54" s="55">
        <f>IF($D54=0,"",VLOOKUP($D54,'Absolutní-BODY'!$E$2:$O$161,7,FALSE))</f>
      </c>
      <c r="I54" s="56">
        <f>IF($D54=0,"",VLOOKUP($D54,'Absolutní-BODY'!$E$2:$O$161,8,FALSE))</f>
      </c>
      <c r="J54" s="56">
        <f>IF($D54=0,"",VLOOKUP($D54,'Absolutní-BODY'!$E$2:$O$161,9,FALSE))</f>
      </c>
      <c r="K54" s="56">
        <f>IF($D54=0,"",VLOOKUP($D54,'Absolutní-BODY'!$E$2:$O$161,10,FALSE))</f>
      </c>
      <c r="L54" s="57">
        <f>IF($D54=0,"",VLOOKUP($D54,'Absolutní-BODY'!$E$2:$O$161,11,FALSE))</f>
      </c>
      <c r="M54" s="51"/>
      <c r="N54" s="328">
        <f>IF(K57=0,10000,K57)</f>
        <v>10000</v>
      </c>
      <c r="O54" s="72">
        <v>5</v>
      </c>
      <c r="P54" s="72">
        <v>8</v>
      </c>
      <c r="S54" s="52">
        <v>2</v>
      </c>
      <c r="T54" s="53">
        <f>IF(U54=0,"",VLOOKUP($U54,#REF!,2,FALSE))</f>
      </c>
      <c r="U54" s="54"/>
      <c r="V54" s="55">
        <f>IF($U54=0,"",VLOOKUP($U54,'Absolutní-BODY'!$E$2:$O$161,4,FALSE))</f>
      </c>
      <c r="W54" s="55">
        <f>IF($U54=0,"",VLOOKUP($U54,'Absolutní-BODY'!$E$2:$O$161,5,FALSE))</f>
      </c>
      <c r="X54" s="55">
        <f>IF($U54=0,"",VLOOKUP($U54,'Absolutní-BODY'!$E$2:$O$161,6,FALSE))</f>
      </c>
      <c r="Y54" s="55">
        <f>IF($U54=0,"",VLOOKUP($U54,'Absolutní-BODY'!$E$2:$O$161,7,FALSE))</f>
      </c>
      <c r="Z54" s="56">
        <f>IF($U54=0,"",VLOOKUP($U54,'Absolutní-BODY'!$E$2:$O$161,8,FALSE))</f>
      </c>
      <c r="AA54" s="56">
        <f>IF($U54=0,"",VLOOKUP($U54,'Absolutní-BODY'!$E$2:$O$161,9,FALSE))</f>
      </c>
      <c r="AB54" s="56">
        <f>IF($U54=0,"",VLOOKUP($U54,'Absolutní-BODY'!$E$2:$O$161,10,FALSE))</f>
      </c>
      <c r="AC54" s="57">
        <f>IF($U54=0,"",VLOOKUP($U54,'Absolutní-BODY'!$E$2:$O$161,11,FALSE))</f>
      </c>
      <c r="AE54" s="328">
        <f>IF(AB58=0,10000,AB58)</f>
        <v>10000</v>
      </c>
      <c r="AF54" s="72">
        <v>7</v>
      </c>
      <c r="AG54" s="72">
        <v>4</v>
      </c>
      <c r="AJ54" s="52">
        <v>2</v>
      </c>
      <c r="AK54" s="53">
        <f>IF(AL54=0,"",VLOOKUP($AL54,#REF!,2,FALSE))</f>
      </c>
      <c r="AL54" s="54"/>
      <c r="AM54" s="55">
        <f>IF($AL54=0,"",VLOOKUP($AL54,'Absolutní-BODY'!$E$2:$O$161,4,FALSE))</f>
      </c>
      <c r="AN54" s="55">
        <f>IF($AL54=0,"",VLOOKUP($AL54,'Absolutní-BODY'!$E$2:$O$161,5,FALSE))</f>
      </c>
      <c r="AO54" s="55">
        <f>IF($AL54=0,"",VLOOKUP($AL54,'Absolutní-BODY'!$E$2:$O$161,6,FALSE))</f>
      </c>
      <c r="AP54" s="55">
        <f>IF($AL54=0,"",VLOOKUP($AL54,'Absolutní-BODY'!$E$2:$O$161,7,FALSE))</f>
      </c>
      <c r="AQ54" s="56">
        <f>IF($AL54=0,"",VLOOKUP($AL54,'Absolutní-BODY'!$E$2:$O$161,8,FALSE))</f>
      </c>
      <c r="AR54" s="56">
        <f>IF($AL54=0,"",VLOOKUP($AL54,'Absolutní-BODY'!$E$2:$O$161,9,FALSE))</f>
      </c>
      <c r="AS54" s="56">
        <f>IF($AL54=0,"",VLOOKUP($AL54,'Absolutní-BODY'!$E$2:$O$161,10,FALSE))</f>
      </c>
      <c r="AT54" s="57">
        <f>IF($AL54=0,"",VLOOKUP($AL54,'Absolutní-BODY'!$E$2:$O$161,11,FALSE))</f>
      </c>
      <c r="AV54" s="328">
        <f>IF(AS58=0,10000,AS58)</f>
        <v>10000</v>
      </c>
      <c r="AW54" s="72">
        <v>7</v>
      </c>
      <c r="AX54" s="72">
        <v>4</v>
      </c>
      <c r="AY54" s="72"/>
      <c r="BA54" s="52">
        <v>2</v>
      </c>
      <c r="BB54" s="53">
        <f>IF(BC54=0,"",VLOOKUP($BC54,#REF!,2,FALSE))</f>
      </c>
      <c r="BC54" s="54"/>
      <c r="BD54" s="55">
        <f>IF($BC54=0,"",VLOOKUP($BC54,'Absolutní-BODY'!$E$2:$O$161,4,FALSE))</f>
      </c>
      <c r="BE54" s="55">
        <f>IF($BC54=0,"",VLOOKUP($BC54,'Absolutní-BODY'!$E$2:$O$161,5,FALSE))</f>
      </c>
      <c r="BF54" s="55">
        <f>IF($BC54=0,"",VLOOKUP($BC54,'Absolutní-BODY'!$E$2:$O$161,6,FALSE))</f>
      </c>
      <c r="BG54" s="55">
        <f>IF($BC54=0,"",VLOOKUP($BC54,'Absolutní-BODY'!$E$2:$O$161,7,FALSE))</f>
      </c>
      <c r="BH54" s="56">
        <f>IF($BC54=0,"",VLOOKUP($BC54,'Absolutní-BODY'!$E$2:$O$161,8,FALSE))</f>
      </c>
      <c r="BI54" s="56">
        <f>IF($BC54=0,"",VLOOKUP($BC54,'Absolutní-BODY'!$E$2:$O$161,9,FALSE))</f>
      </c>
      <c r="BJ54" s="56">
        <f>IF($BC54=0,"",VLOOKUP($BC54,'Absolutní-BODY'!$E$2:$O$161,10,FALSE))</f>
      </c>
      <c r="BK54" s="57">
        <f>IF($BC54=0,"",VLOOKUP($BC54,'Absolutní-BODY'!$E$2:$O$161,11,FALSE))</f>
      </c>
      <c r="BM54" s="328">
        <f>IF(BJ58=0,10000,BJ58)</f>
        <v>10000</v>
      </c>
      <c r="BN54" s="72">
        <v>7</v>
      </c>
      <c r="BO54" s="72">
        <v>4</v>
      </c>
      <c r="BP54" s="72"/>
      <c r="BR54" s="52">
        <v>2</v>
      </c>
      <c r="BS54" s="53">
        <f>IF(BT54=0,"",VLOOKUP($BT54,#REF!,2,FALSE))</f>
      </c>
      <c r="BT54" s="54"/>
      <c r="BU54" s="55">
        <f>IF($BT54=0,"",VLOOKUP($BT54,'Absolutní-BODY'!$E$2:$O$161,4,FALSE))</f>
      </c>
      <c r="BV54" s="55">
        <f>IF($BT54=0,"",VLOOKUP($BT54,'Absolutní-BODY'!$E$2:$O$161,5,FALSE))</f>
      </c>
      <c r="BW54" s="55">
        <f>IF($BT54=0,"",VLOOKUP($BT54,'Absolutní-BODY'!$E$2:$O$161,6,FALSE))</f>
      </c>
      <c r="BX54" s="55">
        <f>IF($BT54=0,"",VLOOKUP($BT54,'Absolutní-BODY'!$E$2:$O$161,7,FALSE))</f>
      </c>
      <c r="BY54" s="56">
        <f>IF($BT54=0,"",VLOOKUP($BT54,'Absolutní-BODY'!$E$2:$O$161,8,FALSE))</f>
      </c>
      <c r="BZ54" s="56">
        <f>IF($BT54=0,"",VLOOKUP($BT54,'Absolutní-BODY'!$E$2:$O$161,9,FALSE))</f>
      </c>
      <c r="CA54" s="56">
        <f>IF($BT54=0,"",VLOOKUP($BT54,'Absolutní-BODY'!$E$2:$O$161,10,FALSE))</f>
      </c>
      <c r="CB54" s="57">
        <f>IF($BT54=0,"",VLOOKUP($BT54,'Absolutní-BODY'!$E$2:$O$161,11,FALSE))</f>
      </c>
      <c r="CD54" s="328">
        <f>IF(CA58=0,10000,CA58)</f>
        <v>10000</v>
      </c>
      <c r="CE54" s="72">
        <v>7</v>
      </c>
      <c r="CF54" s="72">
        <v>4</v>
      </c>
      <c r="CG54" s="72"/>
    </row>
    <row r="55" spans="2:85" ht="15" customHeight="1" thickBot="1">
      <c r="B55" s="58" t="s">
        <v>0</v>
      </c>
      <c r="C55" s="59">
        <f>IF(D55=0,"",VLOOKUP($D55,#REF!,2,FALSE))</f>
      </c>
      <c r="D55" s="60"/>
      <c r="E55" s="61">
        <f>IF($D55=0,"",VLOOKUP($D55,'Absolutní-BODY'!$E$2:$O$161,4,FALSE))</f>
      </c>
      <c r="F55" s="61">
        <f>IF($D55=0,"",VLOOKUP($D55,'Absolutní-BODY'!$E$2:$O$161,5,FALSE))</f>
      </c>
      <c r="G55" s="61">
        <f>IF($D55=0,"",VLOOKUP($D55,'Absolutní-BODY'!$E$2:$O$161,6,FALSE))</f>
      </c>
      <c r="H55" s="61">
        <f>IF($D55=0,"",VLOOKUP($D55,'Absolutní-BODY'!$E$2:$O$161,7,FALSE))</f>
      </c>
      <c r="I55" s="62">
        <f>IF($D55=0,"",VLOOKUP($D55,'Absolutní-BODY'!$E$2:$O$161,8,FALSE))</f>
      </c>
      <c r="J55" s="62">
        <f>IF($D55=0,"",VLOOKUP($D55,'Absolutní-BODY'!$E$2:$O$161,9,FALSE))</f>
      </c>
      <c r="K55" s="62">
        <f>IF($D55=0,"",VLOOKUP($D55,'Absolutní-BODY'!$E$2:$O$161,10,FALSE))</f>
      </c>
      <c r="L55" s="63">
        <f>IF($D55=0,"",VLOOKUP($D55,'Absolutní-BODY'!$E$2:$O$161,11,FALSE))</f>
      </c>
      <c r="M55" s="51"/>
      <c r="N55" s="328">
        <f>IF(K57=0,10000,K57)</f>
        <v>10000</v>
      </c>
      <c r="O55" s="72">
        <v>5</v>
      </c>
      <c r="P55" s="72">
        <v>9</v>
      </c>
      <c r="S55" s="52">
        <v>3</v>
      </c>
      <c r="T55" s="53">
        <f>IF(U55=0,"",VLOOKUP($U55,#REF!,2,FALSE))</f>
      </c>
      <c r="U55" s="54"/>
      <c r="V55" s="55">
        <f>IF($U55=0,"",VLOOKUP($U55,'Absolutní-BODY'!$E$2:$O$161,4,FALSE))</f>
      </c>
      <c r="W55" s="55">
        <f>IF($U55=0,"",VLOOKUP($U55,'Absolutní-BODY'!$E$2:$O$161,5,FALSE))</f>
      </c>
      <c r="X55" s="55">
        <f>IF($U55=0,"",VLOOKUP($U55,'Absolutní-BODY'!$E$2:$O$161,6,FALSE))</f>
      </c>
      <c r="Y55" s="55">
        <f>IF($U55=0,"",VLOOKUP($U55,'Absolutní-BODY'!$E$2:$O$161,7,FALSE))</f>
      </c>
      <c r="Z55" s="56">
        <f>IF($U55=0,"",VLOOKUP($U55,'Absolutní-BODY'!$E$2:$O$161,8,FALSE))</f>
      </c>
      <c r="AA55" s="56">
        <f>IF($U55=0,"",VLOOKUP($U55,'Absolutní-BODY'!$E$2:$O$161,9,FALSE))</f>
      </c>
      <c r="AB55" s="56">
        <f>IF($U55=0,"",VLOOKUP($U55,'Absolutní-BODY'!$E$2:$O$161,10,FALSE))</f>
      </c>
      <c r="AC55" s="57">
        <f>IF($U55=0,"",VLOOKUP($U55,'Absolutní-BODY'!$E$2:$O$161,11,FALSE))</f>
      </c>
      <c r="AE55" s="328">
        <f>IF(AB58=0,10000,AB58)</f>
        <v>10000</v>
      </c>
      <c r="AF55" s="72">
        <v>7</v>
      </c>
      <c r="AG55" s="72">
        <v>5</v>
      </c>
      <c r="AJ55" s="52">
        <v>3</v>
      </c>
      <c r="AK55" s="53">
        <f>IF(AL55=0,"",VLOOKUP($AL55,#REF!,2,FALSE))</f>
      </c>
      <c r="AL55" s="54"/>
      <c r="AM55" s="55">
        <f>IF($AL55=0,"",VLOOKUP($AL55,'Absolutní-BODY'!$E$2:$O$161,4,FALSE))</f>
      </c>
      <c r="AN55" s="55">
        <f>IF($AL55=0,"",VLOOKUP($AL55,'Absolutní-BODY'!$E$2:$O$161,5,FALSE))</f>
      </c>
      <c r="AO55" s="55">
        <f>IF($AL55=0,"",VLOOKUP($AL55,'Absolutní-BODY'!$E$2:$O$161,6,FALSE))</f>
      </c>
      <c r="AP55" s="55">
        <f>IF($AL55=0,"",VLOOKUP($AL55,'Absolutní-BODY'!$E$2:$O$161,7,FALSE))</f>
      </c>
      <c r="AQ55" s="56">
        <f>IF($AL55=0,"",VLOOKUP($AL55,'Absolutní-BODY'!$E$2:$O$161,8,FALSE))</f>
      </c>
      <c r="AR55" s="56">
        <f>IF($AL55=0,"",VLOOKUP($AL55,'Absolutní-BODY'!$E$2:$O$161,9,FALSE))</f>
      </c>
      <c r="AS55" s="56">
        <f>IF($AL55=0,"",VLOOKUP($AL55,'Absolutní-BODY'!$E$2:$O$161,10,FALSE))</f>
      </c>
      <c r="AT55" s="57">
        <f>IF($AL55=0,"",VLOOKUP($AL55,'Absolutní-BODY'!$E$2:$O$161,11,FALSE))</f>
      </c>
      <c r="AV55" s="328">
        <f>IF(AS58=0,10000,AS58)</f>
        <v>10000</v>
      </c>
      <c r="AW55" s="72">
        <v>7</v>
      </c>
      <c r="AX55" s="72">
        <v>5</v>
      </c>
      <c r="AY55" s="72"/>
      <c r="BA55" s="52">
        <v>3</v>
      </c>
      <c r="BB55" s="53">
        <f>IF(BC55=0,"",VLOOKUP($BC55,#REF!,2,FALSE))</f>
      </c>
      <c r="BC55" s="54"/>
      <c r="BD55" s="55">
        <f>IF($BC55=0,"",VLOOKUP($BC55,'Absolutní-BODY'!$E$2:$O$161,4,FALSE))</f>
      </c>
      <c r="BE55" s="55">
        <f>IF($BC55=0,"",VLOOKUP($BC55,'Absolutní-BODY'!$E$2:$O$161,5,FALSE))</f>
      </c>
      <c r="BF55" s="55">
        <f>IF($BC55=0,"",VLOOKUP($BC55,'Absolutní-BODY'!$E$2:$O$161,6,FALSE))</f>
      </c>
      <c r="BG55" s="55">
        <f>IF($BC55=0,"",VLOOKUP($BC55,'Absolutní-BODY'!$E$2:$O$161,7,FALSE))</f>
      </c>
      <c r="BH55" s="56">
        <f>IF($BC55=0,"",VLOOKUP($BC55,'Absolutní-BODY'!$E$2:$O$161,8,FALSE))</f>
      </c>
      <c r="BI55" s="56">
        <f>IF($BC55=0,"",VLOOKUP($BC55,'Absolutní-BODY'!$E$2:$O$161,9,FALSE))</f>
      </c>
      <c r="BJ55" s="56">
        <f>IF($BC55=0,"",VLOOKUP($BC55,'Absolutní-BODY'!$E$2:$O$161,10,FALSE))</f>
      </c>
      <c r="BK55" s="57">
        <f>IF($BC55=0,"",VLOOKUP($BC55,'Absolutní-BODY'!$E$2:$O$161,11,FALSE))</f>
      </c>
      <c r="BM55" s="328">
        <f>IF(BJ58=0,10000,BJ58)</f>
        <v>10000</v>
      </c>
      <c r="BN55" s="72">
        <v>7</v>
      </c>
      <c r="BO55" s="72">
        <v>5</v>
      </c>
      <c r="BP55" s="72"/>
      <c r="BR55" s="52">
        <v>3</v>
      </c>
      <c r="BS55" s="53">
        <f>IF(BT55=0,"",VLOOKUP($BT55,#REF!,2,FALSE))</f>
      </c>
      <c r="BT55" s="54"/>
      <c r="BU55" s="55">
        <f>IF($BT55=0,"",VLOOKUP($BT55,'Absolutní-BODY'!$E$2:$O$161,4,FALSE))</f>
      </c>
      <c r="BV55" s="55">
        <f>IF($BT55=0,"",VLOOKUP($BT55,'Absolutní-BODY'!$E$2:$O$161,5,FALSE))</f>
      </c>
      <c r="BW55" s="55">
        <f>IF($BT55=0,"",VLOOKUP($BT55,'Absolutní-BODY'!$E$2:$O$161,6,FALSE))</f>
      </c>
      <c r="BX55" s="55">
        <f>IF($BT55=0,"",VLOOKUP($BT55,'Absolutní-BODY'!$E$2:$O$161,7,FALSE))</f>
      </c>
      <c r="BY55" s="56">
        <f>IF($BT55=0,"",VLOOKUP($BT55,'Absolutní-BODY'!$E$2:$O$161,8,FALSE))</f>
      </c>
      <c r="BZ55" s="56">
        <f>IF($BT55=0,"",VLOOKUP($BT55,'Absolutní-BODY'!$E$2:$O$161,9,FALSE))</f>
      </c>
      <c r="CA55" s="56">
        <f>IF($BT55=0,"",VLOOKUP($BT55,'Absolutní-BODY'!$E$2:$O$161,10,FALSE))</f>
      </c>
      <c r="CB55" s="57">
        <f>IF($BT55=0,"",VLOOKUP($BT55,'Absolutní-BODY'!$E$2:$O$161,11,FALSE))</f>
      </c>
      <c r="CD55" s="328">
        <f>IF(CA58=0,10000,CA58)</f>
        <v>10000</v>
      </c>
      <c r="CE55" s="72">
        <v>7</v>
      </c>
      <c r="CF55" s="72">
        <v>5</v>
      </c>
      <c r="CG55" s="72"/>
    </row>
    <row r="56" spans="2:85" ht="15" customHeight="1" thickBot="1">
      <c r="B56" s="64"/>
      <c r="C56" s="65"/>
      <c r="D56" s="65"/>
      <c r="E56" s="66">
        <f aca="true" t="shared" si="28" ref="E56:L56">SUM(E49:E55)</f>
        <v>0</v>
      </c>
      <c r="F56" s="67">
        <f t="shared" si="28"/>
        <v>0</v>
      </c>
      <c r="G56" s="67">
        <f t="shared" si="28"/>
        <v>0</v>
      </c>
      <c r="H56" s="67">
        <f t="shared" si="28"/>
        <v>0</v>
      </c>
      <c r="I56" s="68">
        <f t="shared" si="28"/>
        <v>0</v>
      </c>
      <c r="J56" s="68">
        <f t="shared" si="28"/>
        <v>0</v>
      </c>
      <c r="K56" s="68">
        <f t="shared" si="28"/>
        <v>0</v>
      </c>
      <c r="L56" s="69">
        <f t="shared" si="28"/>
        <v>0</v>
      </c>
      <c r="M56" s="51"/>
      <c r="N56" s="328">
        <f>IF(K57=0,10000,K57)</f>
        <v>10000</v>
      </c>
      <c r="O56" s="72">
        <v>5</v>
      </c>
      <c r="P56" s="72">
        <v>10</v>
      </c>
      <c r="S56" s="58" t="s">
        <v>0</v>
      </c>
      <c r="T56" s="59">
        <f>IF(U56=0,"",VLOOKUP($U56,#REF!,2,FALSE))</f>
      </c>
      <c r="U56" s="60"/>
      <c r="V56" s="61">
        <f>IF($U56=0,"",VLOOKUP($U56,'Absolutní-BODY'!$E$2:$O$161,4,FALSE))</f>
      </c>
      <c r="W56" s="61">
        <f>IF($U56=0,"",VLOOKUP($U56,'Absolutní-BODY'!$E$2:$O$161,5,FALSE))</f>
      </c>
      <c r="X56" s="61">
        <f>IF($U56=0,"",VLOOKUP($U56,'Absolutní-BODY'!$E$2:$O$161,6,FALSE))</f>
      </c>
      <c r="Y56" s="61">
        <f>IF($U56=0,"",VLOOKUP($U56,'Absolutní-BODY'!$E$2:$O$161,7,FALSE))</f>
      </c>
      <c r="Z56" s="62">
        <f>IF($U56=0,"",VLOOKUP($U56,'Absolutní-BODY'!$E$2:$O$161,8,FALSE))</f>
      </c>
      <c r="AA56" s="62">
        <f>IF($U56=0,"",VLOOKUP($U56,'Absolutní-BODY'!$E$2:$O$161,9,FALSE))</f>
      </c>
      <c r="AB56" s="62">
        <f>IF($U56=0,"",VLOOKUP($U56,'Absolutní-BODY'!$E$2:$O$161,10,FALSE))</f>
      </c>
      <c r="AC56" s="63">
        <f>IF($U56=0,"",VLOOKUP($U56,'Absolutní-BODY'!$E$2:$O$161,11,FALSE))</f>
      </c>
      <c r="AE56" s="328">
        <f>IF(AB58=0,10000,AB58)</f>
        <v>10000</v>
      </c>
      <c r="AF56" s="72">
        <v>7</v>
      </c>
      <c r="AG56" s="72">
        <v>6</v>
      </c>
      <c r="AJ56" s="58" t="s">
        <v>0</v>
      </c>
      <c r="AK56" s="59">
        <f>IF(AL56=0,"",VLOOKUP($AL56,#REF!,2,FALSE))</f>
      </c>
      <c r="AL56" s="60"/>
      <c r="AM56" s="61">
        <f>IF($AL56=0,"",VLOOKUP($AL56,'Absolutní-BODY'!$E$2:$O$161,4,FALSE))</f>
      </c>
      <c r="AN56" s="61">
        <f>IF($AL56=0,"",VLOOKUP($AL56,'Absolutní-BODY'!$E$2:$O$161,5,FALSE))</f>
      </c>
      <c r="AO56" s="61">
        <f>IF($AL56=0,"",VLOOKUP($AL56,'Absolutní-BODY'!$E$2:$O$161,6,FALSE))</f>
      </c>
      <c r="AP56" s="61">
        <f>IF($AL56=0,"",VLOOKUP($AL56,'Absolutní-BODY'!$E$2:$O$161,7,FALSE))</f>
      </c>
      <c r="AQ56" s="62">
        <f>IF($AL56=0,"",VLOOKUP($AL56,'Absolutní-BODY'!$E$2:$O$161,8,FALSE))</f>
      </c>
      <c r="AR56" s="62">
        <f>IF($AL56=0,"",VLOOKUP($AL56,'Absolutní-BODY'!$E$2:$O$161,9,FALSE))</f>
      </c>
      <c r="AS56" s="62">
        <f>IF($AL56=0,"",VLOOKUP($AL56,'Absolutní-BODY'!$E$2:$O$161,10,FALSE))</f>
      </c>
      <c r="AT56" s="63">
        <f>IF($AL56=0,"",VLOOKUP($AL56,'Absolutní-BODY'!$E$2:$O$161,11,FALSE))</f>
      </c>
      <c r="AV56" s="328">
        <f>IF(AS58=0,10000,AS58)</f>
        <v>10000</v>
      </c>
      <c r="AW56" s="72">
        <v>7</v>
      </c>
      <c r="AX56" s="72">
        <v>6</v>
      </c>
      <c r="AY56" s="72"/>
      <c r="BA56" s="58" t="s">
        <v>0</v>
      </c>
      <c r="BB56" s="59">
        <f>IF(BC56=0,"",VLOOKUP($BC56,#REF!,2,FALSE))</f>
      </c>
      <c r="BC56" s="60"/>
      <c r="BD56" s="61">
        <f>IF($BC56=0,"",VLOOKUP($BC56,'Absolutní-BODY'!$E$2:$O$161,4,FALSE))</f>
      </c>
      <c r="BE56" s="61">
        <f>IF($BC56=0,"",VLOOKUP($BC56,'Absolutní-BODY'!$E$2:$O$161,5,FALSE))</f>
      </c>
      <c r="BF56" s="61">
        <f>IF($BC56=0,"",VLOOKUP($BC56,'Absolutní-BODY'!$E$2:$O$161,6,FALSE))</f>
      </c>
      <c r="BG56" s="61">
        <f>IF($BC56=0,"",VLOOKUP($BC56,'Absolutní-BODY'!$E$2:$O$161,7,FALSE))</f>
      </c>
      <c r="BH56" s="62">
        <f>IF($BC56=0,"",VLOOKUP($BC56,'Absolutní-BODY'!$E$2:$O$161,8,FALSE))</f>
      </c>
      <c r="BI56" s="62">
        <f>IF($BC56=0,"",VLOOKUP($BC56,'Absolutní-BODY'!$E$2:$O$161,9,FALSE))</f>
      </c>
      <c r="BJ56" s="62">
        <f>IF($BC56=0,"",VLOOKUP($BC56,'Absolutní-BODY'!$E$2:$O$161,10,FALSE))</f>
      </c>
      <c r="BK56" s="63">
        <f>IF($BC56=0,"",VLOOKUP($BC56,'Absolutní-BODY'!$E$2:$O$161,11,FALSE))</f>
      </c>
      <c r="BM56" s="328">
        <f>IF(BJ58=0,10000,BJ58)</f>
        <v>10000</v>
      </c>
      <c r="BN56" s="72">
        <v>7</v>
      </c>
      <c r="BO56" s="72">
        <v>6</v>
      </c>
      <c r="BP56" s="72"/>
      <c r="BR56" s="58" t="s">
        <v>0</v>
      </c>
      <c r="BS56" s="59">
        <f>IF(BT56=0,"",VLOOKUP($BT56,#REF!,2,FALSE))</f>
      </c>
      <c r="BT56" s="60"/>
      <c r="BU56" s="61">
        <f>IF($BT56=0,"",VLOOKUP($BT56,'Absolutní-BODY'!$E$2:$O$161,4,FALSE))</f>
      </c>
      <c r="BV56" s="61">
        <f>IF($BT56=0,"",VLOOKUP($BT56,'Absolutní-BODY'!$E$2:$O$161,5,FALSE))</f>
      </c>
      <c r="BW56" s="61">
        <f>IF($BT56=0,"",VLOOKUP($BT56,'Absolutní-BODY'!$E$2:$O$161,6,FALSE))</f>
      </c>
      <c r="BX56" s="61">
        <f>IF($BT56=0,"",VLOOKUP($BT56,'Absolutní-BODY'!$E$2:$O$161,7,FALSE))</f>
      </c>
      <c r="BY56" s="62">
        <f>IF($BT56=0,"",VLOOKUP($BT56,'Absolutní-BODY'!$E$2:$O$161,8,FALSE))</f>
      </c>
      <c r="BZ56" s="62">
        <f>IF($BT56=0,"",VLOOKUP($BT56,'Absolutní-BODY'!$E$2:$O$161,9,FALSE))</f>
      </c>
      <c r="CA56" s="62">
        <f>IF($BT56=0,"",VLOOKUP($BT56,'Absolutní-BODY'!$E$2:$O$161,10,FALSE))</f>
      </c>
      <c r="CB56" s="63">
        <f>IF($BT56=0,"",VLOOKUP($BT56,'Absolutní-BODY'!$E$2:$O$161,11,FALSE))</f>
      </c>
      <c r="CD56" s="328">
        <f>IF(CA58=0,10000,CA58)</f>
        <v>10000</v>
      </c>
      <c r="CE56" s="72">
        <v>7</v>
      </c>
      <c r="CF56" s="72">
        <v>6</v>
      </c>
      <c r="CG56" s="72"/>
    </row>
    <row r="57" spans="2:85" ht="15" customHeight="1" thickBot="1">
      <c r="B57" s="312">
        <f>C48</f>
      </c>
      <c r="C57" s="309"/>
      <c r="D57" s="346">
        <f>Q57</f>
        <v>0</v>
      </c>
      <c r="E57" s="311" t="s">
        <v>17</v>
      </c>
      <c r="F57" s="70"/>
      <c r="G57" s="70" t="s">
        <v>78</v>
      </c>
      <c r="H57" s="341">
        <f>SUM(E56:L56)</f>
        <v>0</v>
      </c>
      <c r="I57" s="307" t="s">
        <v>1</v>
      </c>
      <c r="J57" s="136"/>
      <c r="K57" s="329">
        <f>SUM(E56:L56)</f>
        <v>0</v>
      </c>
      <c r="L57" s="330"/>
      <c r="M57" s="44"/>
      <c r="N57" s="328">
        <f>IF(K57=0,10000,K57)</f>
        <v>10000</v>
      </c>
      <c r="O57" s="72">
        <v>5</v>
      </c>
      <c r="P57" s="328">
        <v>11</v>
      </c>
      <c r="Q57" s="331">
        <f>IF(Q46&lt;1,0,Q46-1)</f>
        <v>0</v>
      </c>
      <c r="S57" s="64"/>
      <c r="T57" s="65"/>
      <c r="U57" s="65"/>
      <c r="V57" s="66">
        <f aca="true" t="shared" si="29" ref="V57:AC57">SUM(V53:V56)</f>
        <v>0</v>
      </c>
      <c r="W57" s="67">
        <f t="shared" si="29"/>
        <v>0</v>
      </c>
      <c r="X57" s="67">
        <f t="shared" si="29"/>
        <v>0</v>
      </c>
      <c r="Y57" s="67">
        <f t="shared" si="29"/>
        <v>0</v>
      </c>
      <c r="Z57" s="68">
        <f t="shared" si="29"/>
        <v>0</v>
      </c>
      <c r="AA57" s="68">
        <f t="shared" si="29"/>
        <v>0</v>
      </c>
      <c r="AB57" s="68">
        <f t="shared" si="29"/>
        <v>0</v>
      </c>
      <c r="AC57" s="69">
        <f t="shared" si="29"/>
        <v>0</v>
      </c>
      <c r="AE57" s="328">
        <f>IF(AB58=0,10000,AB58)</f>
        <v>10000</v>
      </c>
      <c r="AF57" s="72">
        <v>7</v>
      </c>
      <c r="AG57" s="72">
        <v>7</v>
      </c>
      <c r="AJ57" s="64"/>
      <c r="AK57" s="65"/>
      <c r="AL57" s="65"/>
      <c r="AM57" s="66">
        <f aca="true" t="shared" si="30" ref="AM57:AT57">SUM(AM53:AM56)</f>
        <v>0</v>
      </c>
      <c r="AN57" s="67">
        <f t="shared" si="30"/>
        <v>0</v>
      </c>
      <c r="AO57" s="67">
        <f t="shared" si="30"/>
        <v>0</v>
      </c>
      <c r="AP57" s="67">
        <f t="shared" si="30"/>
        <v>0</v>
      </c>
      <c r="AQ57" s="68">
        <f t="shared" si="30"/>
        <v>0</v>
      </c>
      <c r="AR57" s="68">
        <f t="shared" si="30"/>
        <v>0</v>
      </c>
      <c r="AS57" s="68">
        <f t="shared" si="30"/>
        <v>0</v>
      </c>
      <c r="AT57" s="69">
        <f t="shared" si="30"/>
        <v>0</v>
      </c>
      <c r="AV57" s="328">
        <f>IF(AS58=0,10000,AS58)</f>
        <v>10000</v>
      </c>
      <c r="AW57" s="72">
        <v>7</v>
      </c>
      <c r="AX57" s="72">
        <v>7</v>
      </c>
      <c r="AY57" s="72"/>
      <c r="BA57" s="64"/>
      <c r="BB57" s="65"/>
      <c r="BC57" s="65"/>
      <c r="BD57" s="66">
        <f aca="true" t="shared" si="31" ref="BD57:BK57">SUM(BD53:BD56)</f>
        <v>0</v>
      </c>
      <c r="BE57" s="67">
        <f t="shared" si="31"/>
        <v>0</v>
      </c>
      <c r="BF57" s="67">
        <f t="shared" si="31"/>
        <v>0</v>
      </c>
      <c r="BG57" s="67">
        <f t="shared" si="31"/>
        <v>0</v>
      </c>
      <c r="BH57" s="68">
        <f t="shared" si="31"/>
        <v>0</v>
      </c>
      <c r="BI57" s="68">
        <f t="shared" si="31"/>
        <v>0</v>
      </c>
      <c r="BJ57" s="68">
        <f t="shared" si="31"/>
        <v>0</v>
      </c>
      <c r="BK57" s="69">
        <f t="shared" si="31"/>
        <v>0</v>
      </c>
      <c r="BM57" s="328">
        <f>IF(BJ58=0,10000,BJ58)</f>
        <v>10000</v>
      </c>
      <c r="BN57" s="72">
        <v>7</v>
      </c>
      <c r="BO57" s="72">
        <v>7</v>
      </c>
      <c r="BP57" s="72"/>
      <c r="BR57" s="64"/>
      <c r="BS57" s="65"/>
      <c r="BT57" s="65"/>
      <c r="BU57" s="66">
        <f aca="true" t="shared" si="32" ref="BU57:CB57">SUM(BU53:BU56)</f>
        <v>0</v>
      </c>
      <c r="BV57" s="67">
        <f t="shared" si="32"/>
        <v>0</v>
      </c>
      <c r="BW57" s="67">
        <f t="shared" si="32"/>
        <v>0</v>
      </c>
      <c r="BX57" s="67">
        <f t="shared" si="32"/>
        <v>0</v>
      </c>
      <c r="BY57" s="68">
        <f t="shared" si="32"/>
        <v>0</v>
      </c>
      <c r="BZ57" s="68">
        <f t="shared" si="32"/>
        <v>0</v>
      </c>
      <c r="CA57" s="68">
        <f t="shared" si="32"/>
        <v>0</v>
      </c>
      <c r="CB57" s="69">
        <f t="shared" si="32"/>
        <v>0</v>
      </c>
      <c r="CD57" s="328">
        <f>IF(CA58=0,10000,CA58)</f>
        <v>10000</v>
      </c>
      <c r="CE57" s="72">
        <v>7</v>
      </c>
      <c r="CF57" s="72">
        <v>7</v>
      </c>
      <c r="CG57" s="72"/>
    </row>
    <row r="58" spans="1:85" ht="15" customHeight="1" thickBot="1">
      <c r="A58" s="37" t="s">
        <v>257</v>
      </c>
      <c r="B58" s="37"/>
      <c r="C58" s="38"/>
      <c r="D58" s="38"/>
      <c r="E58" s="37"/>
      <c r="F58" s="37"/>
      <c r="G58" s="39"/>
      <c r="H58" s="342"/>
      <c r="I58" s="39"/>
      <c r="J58" s="39"/>
      <c r="K58" s="39"/>
      <c r="L58" s="39"/>
      <c r="N58" s="328">
        <f>IF(K68=0,10000,K68)</f>
        <v>10000</v>
      </c>
      <c r="O58" s="72">
        <v>6</v>
      </c>
      <c r="P58" s="72">
        <v>1</v>
      </c>
      <c r="S58" s="312">
        <f>T52</f>
      </c>
      <c r="T58" s="309"/>
      <c r="U58" s="346">
        <f>AH58</f>
        <v>0</v>
      </c>
      <c r="V58" s="311" t="s">
        <v>17</v>
      </c>
      <c r="W58" s="70"/>
      <c r="X58" s="70" t="s">
        <v>78</v>
      </c>
      <c r="Y58" s="341">
        <f>SUM(V57:AC57)</f>
        <v>0</v>
      </c>
      <c r="Z58" s="307" t="s">
        <v>1</v>
      </c>
      <c r="AA58" s="136"/>
      <c r="AB58" s="307">
        <f>SUM(V57:AC57)</f>
        <v>0</v>
      </c>
      <c r="AC58" s="308"/>
      <c r="AE58" s="328">
        <f>IF(AB58=0,10000,AB58)</f>
        <v>10000</v>
      </c>
      <c r="AF58" s="72">
        <v>7</v>
      </c>
      <c r="AG58" s="72">
        <v>8</v>
      </c>
      <c r="AH58" s="331">
        <f>IF(AH50&lt;1,0,AH50-1)</f>
        <v>0</v>
      </c>
      <c r="AJ58" s="312">
        <f>AK52</f>
      </c>
      <c r="AK58" s="309"/>
      <c r="AL58" s="346">
        <f>AY58</f>
        <v>0</v>
      </c>
      <c r="AM58" s="311" t="s">
        <v>17</v>
      </c>
      <c r="AN58" s="70"/>
      <c r="AO58" s="70" t="s">
        <v>78</v>
      </c>
      <c r="AP58" s="341">
        <f>SUM(AM57:AT57)</f>
        <v>0</v>
      </c>
      <c r="AQ58" s="307" t="s">
        <v>1</v>
      </c>
      <c r="AR58" s="136"/>
      <c r="AS58" s="307">
        <f>SUM(AM57:AT57)</f>
        <v>0</v>
      </c>
      <c r="AT58" s="308"/>
      <c r="AV58" s="328">
        <f>IF(AS58=0,10000,AS58)</f>
        <v>10000</v>
      </c>
      <c r="AW58" s="72">
        <v>7</v>
      </c>
      <c r="AX58" s="72">
        <v>8</v>
      </c>
      <c r="AY58" s="331">
        <f>IF(AY50&lt;1,0,AY50-1)</f>
        <v>0</v>
      </c>
      <c r="BA58" s="312">
        <f>BB52</f>
      </c>
      <c r="BB58" s="309"/>
      <c r="BC58" s="346">
        <f>BP58</f>
        <v>0</v>
      </c>
      <c r="BD58" s="311" t="s">
        <v>17</v>
      </c>
      <c r="BE58" s="70"/>
      <c r="BF58" s="70" t="s">
        <v>78</v>
      </c>
      <c r="BG58" s="341">
        <f>SUM(BD57:BK57)</f>
        <v>0</v>
      </c>
      <c r="BH58" s="307" t="s">
        <v>1</v>
      </c>
      <c r="BI58" s="136"/>
      <c r="BJ58" s="307">
        <f>SUM(BD57:BK57)</f>
        <v>0</v>
      </c>
      <c r="BK58" s="308"/>
      <c r="BM58" s="328">
        <f>IF(BJ58=0,10000,BJ58)</f>
        <v>10000</v>
      </c>
      <c r="BN58" s="72">
        <v>7</v>
      </c>
      <c r="BO58" s="72">
        <v>8</v>
      </c>
      <c r="BP58" s="331">
        <f>IF(BP50&lt;1,0,BP50-1)</f>
        <v>0</v>
      </c>
      <c r="BR58" s="312">
        <f>BS52</f>
      </c>
      <c r="BS58" s="309"/>
      <c r="BT58" s="346">
        <f>CG58</f>
        <v>0</v>
      </c>
      <c r="BU58" s="311" t="s">
        <v>17</v>
      </c>
      <c r="BV58" s="70"/>
      <c r="BW58" s="70" t="s">
        <v>78</v>
      </c>
      <c r="BX58" s="341">
        <f>SUM(BU57:CB57)</f>
        <v>0</v>
      </c>
      <c r="BY58" s="307" t="s">
        <v>1</v>
      </c>
      <c r="BZ58" s="136"/>
      <c r="CA58" s="307">
        <f>SUM(BU57:CB57)</f>
        <v>0</v>
      </c>
      <c r="CB58" s="308"/>
      <c r="CD58" s="328">
        <f>IF(CA58=0,10000,CA58)</f>
        <v>10000</v>
      </c>
      <c r="CE58" s="72">
        <v>7</v>
      </c>
      <c r="CF58" s="72">
        <v>8</v>
      </c>
      <c r="CG58" s="331">
        <f>IF(CG50&lt;1,0,CG50-1)</f>
        <v>0</v>
      </c>
    </row>
    <row r="59" spans="2:85" ht="15" customHeight="1" thickBot="1">
      <c r="B59" s="41"/>
      <c r="C59" s="304">
        <f>IF(D60=0,"",VLOOKUP($D60,#REF!,7,FALSE))</f>
      </c>
      <c r="D59" s="40" t="s">
        <v>8</v>
      </c>
      <c r="E59" s="42">
        <v>1</v>
      </c>
      <c r="F59" s="42">
        <v>2</v>
      </c>
      <c r="G59" s="42">
        <v>3</v>
      </c>
      <c r="H59" s="340">
        <v>4</v>
      </c>
      <c r="I59" s="42">
        <v>5</v>
      </c>
      <c r="J59" s="42">
        <v>6</v>
      </c>
      <c r="K59" s="42">
        <v>7</v>
      </c>
      <c r="L59" s="42">
        <v>8</v>
      </c>
      <c r="N59" s="328">
        <f>IF(K68=0,10000,K68)</f>
        <v>10000</v>
      </c>
      <c r="O59" s="72">
        <v>6</v>
      </c>
      <c r="P59" s="72">
        <v>2</v>
      </c>
      <c r="R59" s="37" t="s">
        <v>255</v>
      </c>
      <c r="AD59" s="37" t="s">
        <v>255</v>
      </c>
      <c r="AE59" s="328">
        <f>IF(AB66=0,10000,AB66)</f>
        <v>10000</v>
      </c>
      <c r="AF59" s="72">
        <v>8</v>
      </c>
      <c r="AG59" s="72">
        <v>1</v>
      </c>
      <c r="AI59" s="37" t="s">
        <v>255</v>
      </c>
      <c r="AJ59" s="334"/>
      <c r="AK59" s="334"/>
      <c r="AL59" s="334"/>
      <c r="AM59" s="334"/>
      <c r="AN59" s="334"/>
      <c r="AO59" s="334"/>
      <c r="AP59" s="334"/>
      <c r="AQ59" s="334"/>
      <c r="AR59" s="334"/>
      <c r="AS59" s="334"/>
      <c r="AT59" s="334"/>
      <c r="AV59" s="328">
        <f>IF(AS66=0,10000,AS66)</f>
        <v>10000</v>
      </c>
      <c r="AW59" s="72">
        <v>8</v>
      </c>
      <c r="AX59" s="72">
        <v>1</v>
      </c>
      <c r="AY59" s="72"/>
      <c r="AZ59" s="37" t="s">
        <v>255</v>
      </c>
      <c r="BA59" s="334"/>
      <c r="BB59" s="334"/>
      <c r="BC59" s="334"/>
      <c r="BD59" s="334"/>
      <c r="BE59" s="334"/>
      <c r="BF59" s="334"/>
      <c r="BG59" s="334"/>
      <c r="BH59" s="334"/>
      <c r="BI59" s="334"/>
      <c r="BJ59" s="334"/>
      <c r="BK59" s="334"/>
      <c r="BM59" s="328">
        <f>IF(BJ66=0,10000,BJ66)</f>
        <v>10000</v>
      </c>
      <c r="BN59" s="72">
        <v>8</v>
      </c>
      <c r="BO59" s="72">
        <v>1</v>
      </c>
      <c r="BP59" s="72"/>
      <c r="BQ59" s="37" t="s">
        <v>255</v>
      </c>
      <c r="BR59" s="334"/>
      <c r="BS59" s="334"/>
      <c r="BT59" s="334"/>
      <c r="BU59" s="334"/>
      <c r="BV59" s="334"/>
      <c r="BW59" s="334"/>
      <c r="BX59" s="334"/>
      <c r="BY59" s="334"/>
      <c r="BZ59" s="334"/>
      <c r="CA59" s="334"/>
      <c r="CB59" s="334"/>
      <c r="CD59" s="328">
        <f>IF(CA66=0,10000,CA66)</f>
        <v>10000</v>
      </c>
      <c r="CE59" s="72">
        <v>8</v>
      </c>
      <c r="CF59" s="72">
        <v>1</v>
      </c>
      <c r="CG59" s="72"/>
    </row>
    <row r="60" spans="2:85" ht="15" customHeight="1" thickBot="1">
      <c r="B60" s="45">
        <v>1</v>
      </c>
      <c r="C60" s="46">
        <f>IF(D60=0,"",VLOOKUP($D60,#REF!,2,FALSE))</f>
      </c>
      <c r="D60" s="47"/>
      <c r="E60" s="48">
        <f>IF($D60=0,"",VLOOKUP($D60,'Absolutní-BODY'!$E$2:$O$161,4,FALSE))</f>
      </c>
      <c r="F60" s="48">
        <f>IF($D60=0,"",VLOOKUP($D60,'Absolutní-BODY'!$E$2:$O$161,5,FALSE))</f>
      </c>
      <c r="G60" s="48">
        <f>IF($D60=0,"",VLOOKUP($D60,'Absolutní-BODY'!$E$2:$O$161,6,FALSE))</f>
      </c>
      <c r="H60" s="48">
        <f>IF($D60=0,"",VLOOKUP($D60,'Absolutní-BODY'!$E$2:$O$161,7,FALSE))</f>
      </c>
      <c r="I60" s="49">
        <f>IF($D60=0,"",VLOOKUP($D60,'Absolutní-BODY'!$E$2:$O$161,8,FALSE))</f>
      </c>
      <c r="J60" s="49">
        <f>IF($D60=0,"",VLOOKUP($D60,'Absolutní-BODY'!$E$2:$O$161,9,FALSE))</f>
      </c>
      <c r="K60" s="49">
        <f>IF($D60=0,"",VLOOKUP($D60,'Absolutní-BODY'!$E$2:$O$161,10,FALSE))</f>
      </c>
      <c r="L60" s="50">
        <f>IF($D60=0,"",VLOOKUP($D60,'Absolutní-BODY'!$E$2:$O$161,11,FALSE))</f>
      </c>
      <c r="N60" s="328">
        <f>IF(K68=0,10000,K68)</f>
        <v>10000</v>
      </c>
      <c r="O60" s="72">
        <v>6</v>
      </c>
      <c r="P60" s="72">
        <v>3</v>
      </c>
      <c r="S60" s="41"/>
      <c r="T60" s="304">
        <f>IF(U61=0,"",VLOOKUP($U61,#REF!,7,FALSE))</f>
      </c>
      <c r="U60" s="40" t="s">
        <v>8</v>
      </c>
      <c r="V60" s="42">
        <v>1</v>
      </c>
      <c r="W60" s="42">
        <v>2</v>
      </c>
      <c r="X60" s="42">
        <v>3</v>
      </c>
      <c r="Y60" s="340">
        <v>4</v>
      </c>
      <c r="Z60" s="42">
        <v>5</v>
      </c>
      <c r="AA60" s="42">
        <v>6</v>
      </c>
      <c r="AB60" s="42">
        <v>7</v>
      </c>
      <c r="AC60" s="42">
        <v>8</v>
      </c>
      <c r="AE60" s="328">
        <f>IF(AB66=0,10000,AB66)</f>
        <v>10000</v>
      </c>
      <c r="AF60" s="72">
        <v>8</v>
      </c>
      <c r="AG60" s="72">
        <v>2</v>
      </c>
      <c r="AJ60" s="41"/>
      <c r="AK60" s="304">
        <f>IF(AL61=0,"",VLOOKUP($AL61,#REF!,7,FALSE))</f>
      </c>
      <c r="AL60" s="40" t="s">
        <v>8</v>
      </c>
      <c r="AM60" s="42">
        <v>1</v>
      </c>
      <c r="AN60" s="42">
        <v>2</v>
      </c>
      <c r="AO60" s="42">
        <v>3</v>
      </c>
      <c r="AP60" s="340">
        <v>4</v>
      </c>
      <c r="AQ60" s="42">
        <v>5</v>
      </c>
      <c r="AR60" s="42">
        <v>6</v>
      </c>
      <c r="AS60" s="42">
        <v>7</v>
      </c>
      <c r="AT60" s="42">
        <v>8</v>
      </c>
      <c r="AV60" s="328">
        <f>IF(AS66=0,10000,AS66)</f>
        <v>10000</v>
      </c>
      <c r="AW60" s="72">
        <v>8</v>
      </c>
      <c r="AX60" s="72">
        <v>2</v>
      </c>
      <c r="AY60" s="72"/>
      <c r="BA60" s="41"/>
      <c r="BB60" s="304">
        <f>IF(BC61=0,"",VLOOKUP($BC61,#REF!,7,FALSE))</f>
      </c>
      <c r="BC60" s="40" t="s">
        <v>8</v>
      </c>
      <c r="BD60" s="42">
        <v>1</v>
      </c>
      <c r="BE60" s="42">
        <v>2</v>
      </c>
      <c r="BF60" s="42">
        <v>3</v>
      </c>
      <c r="BG60" s="340">
        <v>4</v>
      </c>
      <c r="BH60" s="42">
        <v>5</v>
      </c>
      <c r="BI60" s="42">
        <v>6</v>
      </c>
      <c r="BJ60" s="42">
        <v>7</v>
      </c>
      <c r="BK60" s="42">
        <v>8</v>
      </c>
      <c r="BM60" s="328">
        <f>IF(BJ66=0,10000,BJ66)</f>
        <v>10000</v>
      </c>
      <c r="BN60" s="72">
        <v>8</v>
      </c>
      <c r="BO60" s="72">
        <v>2</v>
      </c>
      <c r="BP60" s="72"/>
      <c r="BR60" s="41"/>
      <c r="BS60" s="304">
        <f>IF(BT61=0,"",VLOOKUP($BT61,#REF!,7,FALSE))</f>
      </c>
      <c r="BT60" s="40" t="s">
        <v>8</v>
      </c>
      <c r="BU60" s="42">
        <v>1</v>
      </c>
      <c r="BV60" s="42">
        <v>2</v>
      </c>
      <c r="BW60" s="42">
        <v>3</v>
      </c>
      <c r="BX60" s="340">
        <v>4</v>
      </c>
      <c r="BY60" s="42">
        <v>5</v>
      </c>
      <c r="BZ60" s="42">
        <v>6</v>
      </c>
      <c r="CA60" s="42">
        <v>7</v>
      </c>
      <c r="CB60" s="42">
        <v>8</v>
      </c>
      <c r="CD60" s="328">
        <f>IF(CA66=0,10000,CA66)</f>
        <v>10000</v>
      </c>
      <c r="CE60" s="72">
        <v>8</v>
      </c>
      <c r="CF60" s="72">
        <v>2</v>
      </c>
      <c r="CG60" s="72"/>
    </row>
    <row r="61" spans="2:85" ht="15" customHeight="1">
      <c r="B61" s="52">
        <v>2</v>
      </c>
      <c r="C61" s="53">
        <f>IF(D61=0,"",VLOOKUP($D61,#REF!,2,FALSE))</f>
      </c>
      <c r="D61" s="54"/>
      <c r="E61" s="55">
        <f>IF($D61=0,"",VLOOKUP($D61,'Absolutní-BODY'!$E$2:$O$161,4,FALSE))</f>
      </c>
      <c r="F61" s="55">
        <f>IF($D61=0,"",VLOOKUP($D61,'Absolutní-BODY'!$E$2:$O$161,5,FALSE))</f>
      </c>
      <c r="G61" s="55">
        <f>IF($D61=0,"",VLOOKUP($D61,'Absolutní-BODY'!$E$2:$O$161,6,FALSE))</f>
      </c>
      <c r="H61" s="55">
        <f>IF($D61=0,"",VLOOKUP($D61,'Absolutní-BODY'!$E$2:$O$161,7,FALSE))</f>
      </c>
      <c r="I61" s="56">
        <f>IF($D61=0,"",VLOOKUP($D61,'Absolutní-BODY'!$E$2:$O$161,8,FALSE))</f>
      </c>
      <c r="J61" s="56">
        <f>IF($D61=0,"",VLOOKUP($D61,'Absolutní-BODY'!$E$2:$O$161,9,FALSE))</f>
      </c>
      <c r="K61" s="56">
        <f>IF($D61=0,"",VLOOKUP($D61,'Absolutní-BODY'!$E$2:$O$161,10,FALSE))</f>
      </c>
      <c r="L61" s="57">
        <f>IF($D61=0,"",VLOOKUP($D61,'Absolutní-BODY'!$E$2:$O$161,11,FALSE))</f>
      </c>
      <c r="N61" s="328">
        <f>IF(K68=0,10000,K68)</f>
        <v>10000</v>
      </c>
      <c r="O61" s="72">
        <v>6</v>
      </c>
      <c r="P61" s="72">
        <v>4</v>
      </c>
      <c r="S61" s="45">
        <v>1</v>
      </c>
      <c r="T61" s="46">
        <f>IF(U61=0,"",VLOOKUP($U61,#REF!,2,FALSE))</f>
      </c>
      <c r="U61" s="47"/>
      <c r="V61" s="48">
        <f>IF($U61=0,"",VLOOKUP($U61,'Absolutní-BODY'!$E$2:$O$161,4,FALSE))</f>
      </c>
      <c r="W61" s="48">
        <f>IF($U61=0,"",VLOOKUP($U61,'Absolutní-BODY'!$E$2:$O$161,5,FALSE))</f>
      </c>
      <c r="X61" s="48">
        <f>IF($U61=0,"",VLOOKUP($U61,'Absolutní-BODY'!$E$2:$O$161,6,FALSE))</f>
      </c>
      <c r="Y61" s="48">
        <f>IF($U61=0,"",VLOOKUP($U61,'Absolutní-BODY'!$E$2:$O$161,7,FALSE))</f>
      </c>
      <c r="Z61" s="49">
        <f>IF($U61=0,"",VLOOKUP($U61,'Absolutní-BODY'!$E$2:$O$161,8,FALSE))</f>
      </c>
      <c r="AA61" s="49">
        <f>IF($U61=0,"",VLOOKUP($U61,'Absolutní-BODY'!$E$2:$O$161,9,FALSE))</f>
      </c>
      <c r="AB61" s="49">
        <f>IF($U61=0,"",VLOOKUP($U61,'Absolutní-BODY'!$E$2:$O$161,10,FALSE))</f>
      </c>
      <c r="AC61" s="50">
        <f>IF($U61=0,"",VLOOKUP($U61,'Absolutní-BODY'!$E$2:$O$161,11,FALSE))</f>
      </c>
      <c r="AE61" s="328">
        <f>IF(AB66=0,10000,AB66)</f>
        <v>10000</v>
      </c>
      <c r="AF61" s="72">
        <v>8</v>
      </c>
      <c r="AG61" s="72">
        <v>3</v>
      </c>
      <c r="AJ61" s="45">
        <v>1</v>
      </c>
      <c r="AK61" s="46">
        <f>IF(AL61=0,"",VLOOKUP($AL61,#REF!,2,FALSE))</f>
      </c>
      <c r="AL61" s="47"/>
      <c r="AM61" s="48">
        <f>IF($AL61=0,"",VLOOKUP($AL61,'Absolutní-BODY'!$E$2:$O$161,4,FALSE))</f>
      </c>
      <c r="AN61" s="48">
        <f>IF($AL61=0,"",VLOOKUP($AL61,'Absolutní-BODY'!$E$2:$O$161,5,FALSE))</f>
      </c>
      <c r="AO61" s="49">
        <f>IF($AL61=0,"",VLOOKUP($AL61,'Absolutní-BODY'!$E$2:$O$161,6,FALSE))</f>
      </c>
      <c r="AP61" s="360">
        <f>IF($AL61=0,"",VLOOKUP($AL61,'Absolutní-BODY'!$E$2:$O$161,7,FALSE))</f>
      </c>
      <c r="AQ61" s="49">
        <f>IF($AL61=0,"",VLOOKUP($AL61,'Absolutní-BODY'!$E$2:$O$161,8,FALSE))</f>
      </c>
      <c r="AR61" s="49">
        <f>IF($AL61=0,"",VLOOKUP($AL61,'Absolutní-BODY'!$E$2:$O$161,9,FALSE))</f>
      </c>
      <c r="AS61" s="49">
        <f>IF($AL61=0,"",VLOOKUP($AL61,'Absolutní-BODY'!$E$2:$O$161,10,FALSE))</f>
      </c>
      <c r="AT61" s="50">
        <f>IF($AL61=0,"",VLOOKUP($AL61,'Absolutní-BODY'!$E$2:$O$161,11,FALSE))</f>
      </c>
      <c r="AV61" s="328">
        <f>IF(AS66=0,10000,AS66)</f>
        <v>10000</v>
      </c>
      <c r="AW61" s="72">
        <v>8</v>
      </c>
      <c r="AX61" s="72">
        <v>3</v>
      </c>
      <c r="AY61" s="72"/>
      <c r="BA61" s="45">
        <v>1</v>
      </c>
      <c r="BB61" s="46">
        <f>IF(BC61=0,"",VLOOKUP($BC61,#REF!,2,FALSE))</f>
      </c>
      <c r="BC61" s="47"/>
      <c r="BD61" s="48">
        <f>IF($BC61=0,"",VLOOKUP($BC61,'Absolutní-BODY'!$E$2:$O$161,4,FALSE))</f>
      </c>
      <c r="BE61" s="48">
        <f>IF($BC61=0,"",VLOOKUP($BC61,'Absolutní-BODY'!$E$2:$O$161,5,FALSE))</f>
      </c>
      <c r="BF61" s="48">
        <f>IF($BC61=0,"",VLOOKUP($BC61,'Absolutní-BODY'!$E$2:$O$161,6,FALSE))</f>
      </c>
      <c r="BG61" s="48">
        <f>IF($BC61=0,"",VLOOKUP($BC61,'Absolutní-BODY'!$E$2:$O$161,7,FALSE))</f>
      </c>
      <c r="BH61" s="49">
        <f>IF($BC61=0,"",VLOOKUP($BC61,'Absolutní-BODY'!$E$2:$O$161,8,FALSE))</f>
      </c>
      <c r="BI61" s="49">
        <f>IF($BC61=0,"",VLOOKUP($BC61,'Absolutní-BODY'!$E$2:$O$161,9,FALSE))</f>
      </c>
      <c r="BJ61" s="49">
        <f>IF($BC61=0,"",VLOOKUP($BC61,'Absolutní-BODY'!$E$2:$O$161,10,FALSE))</f>
      </c>
      <c r="BK61" s="50">
        <f>IF($BC61=0,"",VLOOKUP($BC61,'Absolutní-BODY'!$E$2:$O$161,11,FALSE))</f>
      </c>
      <c r="BM61" s="328">
        <f>IF(BJ66=0,10000,BJ66)</f>
        <v>10000</v>
      </c>
      <c r="BN61" s="72">
        <v>8</v>
      </c>
      <c r="BO61" s="72">
        <v>3</v>
      </c>
      <c r="BP61" s="72"/>
      <c r="BR61" s="45">
        <v>1</v>
      </c>
      <c r="BS61" s="46">
        <f>IF(BT61=0,"",VLOOKUP($BT61,#REF!,2,FALSE))</f>
      </c>
      <c r="BT61" s="47"/>
      <c r="BU61" s="48">
        <f>IF($BT61=0,"",VLOOKUP($BT61,'Absolutní-BODY'!$E$2:$O$161,4,FALSE))</f>
      </c>
      <c r="BV61" s="48">
        <f>IF($BT61=0,"",VLOOKUP($BT61,'Absolutní-BODY'!$E$2:$O$161,5,FALSE))</f>
      </c>
      <c r="BW61" s="48">
        <f>IF($BT61=0,"",VLOOKUP($BT61,'Absolutní-BODY'!$E$2:$O$161,6,FALSE))</f>
      </c>
      <c r="BX61" s="48">
        <f>IF($BT61=0,"",VLOOKUP($BT61,'Absolutní-BODY'!$E$2:$O$161,7,FALSE))</f>
      </c>
      <c r="BY61" s="49">
        <f>IF($BT61=0,"",VLOOKUP($BT61,'Absolutní-BODY'!$E$2:$O$161,8,FALSE))</f>
      </c>
      <c r="BZ61" s="49">
        <f>IF($BT61=0,"",VLOOKUP($BT61,'Absolutní-BODY'!$E$2:$O$161,9,FALSE))</f>
      </c>
      <c r="CA61" s="49">
        <f>IF($BT61=0,"",VLOOKUP($BT61,'Absolutní-BODY'!$E$2:$O$161,10,FALSE))</f>
      </c>
      <c r="CB61" s="50">
        <f>IF($BT61=0,"",VLOOKUP($BT61,'Absolutní-BODY'!$E$2:$O$161,11,FALSE))</f>
      </c>
      <c r="CD61" s="328">
        <f>IF(CA66=0,10000,CA66)</f>
        <v>10000</v>
      </c>
      <c r="CE61" s="72">
        <v>8</v>
      </c>
      <c r="CF61" s="72">
        <v>3</v>
      </c>
      <c r="CG61" s="72"/>
    </row>
    <row r="62" spans="2:85" ht="15" customHeight="1">
      <c r="B62" s="52">
        <v>3</v>
      </c>
      <c r="C62" s="53">
        <f>IF(D62=0,"",VLOOKUP($D62,#REF!,2,FALSE))</f>
      </c>
      <c r="D62" s="54"/>
      <c r="E62" s="55">
        <f>IF($D62=0,"",VLOOKUP($D62,'Absolutní-BODY'!$E$2:$O$161,4,FALSE))</f>
      </c>
      <c r="F62" s="55">
        <f>IF($D62=0,"",VLOOKUP($D62,'Absolutní-BODY'!$E$2:$O$161,5,FALSE))</f>
      </c>
      <c r="G62" s="55">
        <f>IF($D62=0,"",VLOOKUP($D62,'Absolutní-BODY'!$E$2:$O$161,6,FALSE))</f>
      </c>
      <c r="H62" s="55">
        <f>IF($D62=0,"",VLOOKUP($D62,'Absolutní-BODY'!$E$2:$O$161,7,FALSE))</f>
      </c>
      <c r="I62" s="56">
        <f>IF($D62=0,"",VLOOKUP($D62,'Absolutní-BODY'!$E$2:$O$161,8,FALSE))</f>
      </c>
      <c r="J62" s="56">
        <f>IF($D62=0,"",VLOOKUP($D62,'Absolutní-BODY'!$E$2:$O$161,9,FALSE))</f>
      </c>
      <c r="K62" s="56">
        <f>IF($D62=0,"",VLOOKUP($D62,'Absolutní-BODY'!$E$2:$O$161,10,FALSE))</f>
      </c>
      <c r="L62" s="57">
        <f>IF($D62=0,"",VLOOKUP($D62,'Absolutní-BODY'!$E$2:$O$161,11,FALSE))</f>
      </c>
      <c r="N62" s="328">
        <f>IF(K68=0,10000,K68)</f>
        <v>10000</v>
      </c>
      <c r="O62" s="72">
        <v>6</v>
      </c>
      <c r="P62" s="72">
        <v>5</v>
      </c>
      <c r="S62" s="52">
        <v>2</v>
      </c>
      <c r="T62" s="53">
        <f>IF(U62=0,"",VLOOKUP($U62,#REF!,2,FALSE))</f>
      </c>
      <c r="U62" s="54"/>
      <c r="V62" s="55">
        <f>IF($U62=0,"",VLOOKUP($U62,'Absolutní-BODY'!$E$2:$O$161,4,FALSE))</f>
      </c>
      <c r="W62" s="55">
        <f>IF($U62=0,"",VLOOKUP($U62,'Absolutní-BODY'!$E$2:$O$161,5,FALSE))</f>
      </c>
      <c r="X62" s="55">
        <f>IF($U62=0,"",VLOOKUP($U62,'Absolutní-BODY'!$E$2:$O$161,6,FALSE))</f>
      </c>
      <c r="Y62" s="55">
        <f>IF($U62=0,"",VLOOKUP($U62,'Absolutní-BODY'!$E$2:$O$161,7,FALSE))</f>
      </c>
      <c r="Z62" s="56">
        <f>IF($U62=0,"",VLOOKUP($U62,'Absolutní-BODY'!$E$2:$O$161,8,FALSE))</f>
      </c>
      <c r="AA62" s="56">
        <f>IF($U62=0,"",VLOOKUP($U62,'Absolutní-BODY'!$E$2:$O$161,9,FALSE))</f>
      </c>
      <c r="AB62" s="56">
        <f>IF($U62=0,"",VLOOKUP($U62,'Absolutní-BODY'!$E$2:$O$161,10,FALSE))</f>
      </c>
      <c r="AC62" s="57">
        <f>IF($U62=0,"",VLOOKUP($U62,'Absolutní-BODY'!$E$2:$O$161,11,FALSE))</f>
      </c>
      <c r="AE62" s="328">
        <f>IF(AB66=0,10000,AB66)</f>
        <v>10000</v>
      </c>
      <c r="AF62" s="72">
        <v>8</v>
      </c>
      <c r="AG62" s="72">
        <v>4</v>
      </c>
      <c r="AJ62" s="52">
        <v>2</v>
      </c>
      <c r="AK62" s="53">
        <f>IF(AL62=0,"",VLOOKUP($AL62,#REF!,2,FALSE))</f>
      </c>
      <c r="AL62" s="54"/>
      <c r="AM62" s="55">
        <f>IF($AL62=0,"",VLOOKUP($AL62,'Absolutní-BODY'!$E$2:$O$161,4,FALSE))</f>
      </c>
      <c r="AN62" s="55">
        <f>IF($AL62=0,"",VLOOKUP($AL62,'Absolutní-BODY'!$E$2:$O$161,5,FALSE))</f>
      </c>
      <c r="AO62" s="56">
        <f>IF($AL62=0,"",VLOOKUP($AL62,'Absolutní-BODY'!$E$2:$O$161,6,FALSE))</f>
      </c>
      <c r="AP62" s="361">
        <f>IF($AL62=0,"",VLOOKUP($AL62,'Absolutní-BODY'!$E$2:$O$161,7,FALSE))</f>
      </c>
      <c r="AQ62" s="56">
        <f>IF($AL62=0,"",VLOOKUP($AL62,'Absolutní-BODY'!$E$2:$O$161,8,FALSE))</f>
      </c>
      <c r="AR62" s="56">
        <f>IF($AL62=0,"",VLOOKUP($AL62,'Absolutní-BODY'!$E$2:$O$161,9,FALSE))</f>
      </c>
      <c r="AS62" s="56">
        <f>IF($AL62=0,"",VLOOKUP($AL62,'Absolutní-BODY'!$E$2:$O$161,10,FALSE))</f>
      </c>
      <c r="AT62" s="57">
        <f>IF($AL62=0,"",VLOOKUP($AL62,'Absolutní-BODY'!$E$2:$O$161,11,FALSE))</f>
      </c>
      <c r="AV62" s="328">
        <f>IF(AS66=0,10000,AS66)</f>
        <v>10000</v>
      </c>
      <c r="AW62" s="72">
        <v>8</v>
      </c>
      <c r="AX62" s="72">
        <v>4</v>
      </c>
      <c r="AY62" s="72"/>
      <c r="BA62" s="52">
        <v>2</v>
      </c>
      <c r="BB62" s="53">
        <f>IF(BC62=0,"",VLOOKUP($BC62,#REF!,2,FALSE))</f>
      </c>
      <c r="BC62" s="54"/>
      <c r="BD62" s="55">
        <f>IF($BC62=0,"",VLOOKUP($BC62,'Absolutní-BODY'!$E$2:$O$161,4,FALSE))</f>
      </c>
      <c r="BE62" s="55">
        <f>IF($BC62=0,"",VLOOKUP($BC62,'Absolutní-BODY'!$E$2:$O$161,5,FALSE))</f>
      </c>
      <c r="BF62" s="55">
        <f>IF($BC62=0,"",VLOOKUP($BC62,'Absolutní-BODY'!$E$2:$O$161,6,FALSE))</f>
      </c>
      <c r="BG62" s="55">
        <f>IF($BC62=0,"",VLOOKUP($BC62,'Absolutní-BODY'!$E$2:$O$161,7,FALSE))</f>
      </c>
      <c r="BH62" s="56">
        <f>IF($BC62=0,"",VLOOKUP($BC62,'Absolutní-BODY'!$E$2:$O$161,8,FALSE))</f>
      </c>
      <c r="BI62" s="56">
        <f>IF($BC62=0,"",VLOOKUP($BC62,'Absolutní-BODY'!$E$2:$O$161,9,FALSE))</f>
      </c>
      <c r="BJ62" s="56">
        <f>IF($BC62=0,"",VLOOKUP($BC62,'Absolutní-BODY'!$E$2:$O$161,10,FALSE))</f>
      </c>
      <c r="BK62" s="57">
        <f>IF($BC62=0,"",VLOOKUP($BC62,'Absolutní-BODY'!$E$2:$O$161,11,FALSE))</f>
      </c>
      <c r="BM62" s="328">
        <f>IF(BJ66=0,10000,BJ66)</f>
        <v>10000</v>
      </c>
      <c r="BN62" s="72">
        <v>8</v>
      </c>
      <c r="BO62" s="72">
        <v>4</v>
      </c>
      <c r="BP62" s="72"/>
      <c r="BR62" s="52">
        <v>2</v>
      </c>
      <c r="BS62" s="53">
        <f>IF(BT62=0,"",VLOOKUP($BT62,#REF!,2,FALSE))</f>
      </c>
      <c r="BT62" s="54"/>
      <c r="BU62" s="55">
        <f>IF($BT62=0,"",VLOOKUP($BT62,'Absolutní-BODY'!$E$2:$O$161,4,FALSE))</f>
      </c>
      <c r="BV62" s="55">
        <f>IF($BT62=0,"",VLOOKUP($BT62,'Absolutní-BODY'!$E$2:$O$161,5,FALSE))</f>
      </c>
      <c r="BW62" s="55">
        <f>IF($BT62=0,"",VLOOKUP($BT62,'Absolutní-BODY'!$E$2:$O$161,6,FALSE))</f>
      </c>
      <c r="BX62" s="55">
        <f>IF($BT62=0,"",VLOOKUP($BT62,'Absolutní-BODY'!$E$2:$O$161,7,FALSE))</f>
      </c>
      <c r="BY62" s="56">
        <f>IF($BT62=0,"",VLOOKUP($BT62,'Absolutní-BODY'!$E$2:$O$161,8,FALSE))</f>
      </c>
      <c r="BZ62" s="56">
        <f>IF($BT62=0,"",VLOOKUP($BT62,'Absolutní-BODY'!$E$2:$O$161,9,FALSE))</f>
      </c>
      <c r="CA62" s="56">
        <f>IF($BT62=0,"",VLOOKUP($BT62,'Absolutní-BODY'!$E$2:$O$161,10,FALSE))</f>
      </c>
      <c r="CB62" s="57">
        <f>IF($BT62=0,"",VLOOKUP($BT62,'Absolutní-BODY'!$E$2:$O$161,11,FALSE))</f>
      </c>
      <c r="CD62" s="328">
        <f>IF(CA66=0,10000,CA66)</f>
        <v>10000</v>
      </c>
      <c r="CE62" s="72">
        <v>8</v>
      </c>
      <c r="CF62" s="72">
        <v>4</v>
      </c>
      <c r="CG62" s="72"/>
    </row>
    <row r="63" spans="2:85" ht="15" customHeight="1">
      <c r="B63" s="52">
        <v>4</v>
      </c>
      <c r="C63" s="53">
        <f>IF(D63=0,"",VLOOKUP($D63,#REF!,2,FALSE))</f>
      </c>
      <c r="D63" s="54"/>
      <c r="E63" s="55">
        <f>IF($D63=0,"",VLOOKUP($D63,'Absolutní-BODY'!$E$2:$O$161,4,FALSE))</f>
      </c>
      <c r="F63" s="55">
        <f>IF($D63=0,"",VLOOKUP($D63,'Absolutní-BODY'!$E$2:$O$161,5,FALSE))</f>
      </c>
      <c r="G63" s="55">
        <f>IF($D63=0,"",VLOOKUP($D63,'Absolutní-BODY'!$E$2:$O$161,6,FALSE))</f>
      </c>
      <c r="H63" s="55">
        <f>IF($D63=0,"",VLOOKUP($D63,'Absolutní-BODY'!$E$2:$O$161,7,FALSE))</f>
      </c>
      <c r="I63" s="56">
        <f>IF($D63=0,"",VLOOKUP($D63,'Absolutní-BODY'!$E$2:$O$161,8,FALSE))</f>
      </c>
      <c r="J63" s="56">
        <f>IF($D63=0,"",VLOOKUP($D63,'Absolutní-BODY'!$E$2:$O$161,9,FALSE))</f>
      </c>
      <c r="K63" s="56">
        <f>IF($D63=0,"",VLOOKUP($D63,'Absolutní-BODY'!$E$2:$O$161,10,FALSE))</f>
      </c>
      <c r="L63" s="57">
        <f>IF($D63=0,"",VLOOKUP($D63,'Absolutní-BODY'!$E$2:$O$161,11,FALSE))</f>
      </c>
      <c r="N63" s="328">
        <f>IF(K68=0,10000,K68)</f>
        <v>10000</v>
      </c>
      <c r="O63" s="72">
        <v>6</v>
      </c>
      <c r="P63" s="72">
        <v>6</v>
      </c>
      <c r="S63" s="52">
        <v>3</v>
      </c>
      <c r="T63" s="53">
        <f>IF(U63=0,"",VLOOKUP($U63,#REF!,2,FALSE))</f>
      </c>
      <c r="U63" s="54"/>
      <c r="V63" s="55">
        <f>IF($U63=0,"",VLOOKUP($U63,'Absolutní-BODY'!$E$2:$O$161,4,FALSE))</f>
      </c>
      <c r="W63" s="55">
        <f>IF($U63=0,"",VLOOKUP($U63,'Absolutní-BODY'!$E$2:$O$161,5,FALSE))</f>
      </c>
      <c r="X63" s="55">
        <f>IF($U63=0,"",VLOOKUP($U63,'Absolutní-BODY'!$E$2:$O$161,6,FALSE))</f>
      </c>
      <c r="Y63" s="55">
        <f>IF($U63=0,"",VLOOKUP($U63,'Absolutní-BODY'!$E$2:$O$161,7,FALSE))</f>
      </c>
      <c r="Z63" s="56">
        <f>IF($U63=0,"",VLOOKUP($U63,'Absolutní-BODY'!$E$2:$O$161,8,FALSE))</f>
      </c>
      <c r="AA63" s="56">
        <f>IF($U63=0,"",VLOOKUP($U63,'Absolutní-BODY'!$E$2:$O$161,9,FALSE))</f>
      </c>
      <c r="AB63" s="56">
        <f>IF($U63=0,"",VLOOKUP($U63,'Absolutní-BODY'!$E$2:$O$161,10,FALSE))</f>
      </c>
      <c r="AC63" s="57">
        <f>IF($U63=0,"",VLOOKUP($U63,'Absolutní-BODY'!$E$2:$O$161,11,FALSE))</f>
      </c>
      <c r="AE63" s="328">
        <f>IF(AB66=0,10000,AB66)</f>
        <v>10000</v>
      </c>
      <c r="AF63" s="72">
        <v>8</v>
      </c>
      <c r="AG63" s="72">
        <v>5</v>
      </c>
      <c r="AJ63" s="52">
        <v>3</v>
      </c>
      <c r="AK63" s="53">
        <f>IF(AL63=0,"",VLOOKUP($AL63,#REF!,2,FALSE))</f>
      </c>
      <c r="AL63" s="54"/>
      <c r="AM63" s="55">
        <f>IF($AL63=0,"",VLOOKUP($AL63,'Absolutní-BODY'!$E$2:$O$161,4,FALSE))</f>
      </c>
      <c r="AN63" s="55">
        <f>IF($AL63=0,"",VLOOKUP($AL63,'Absolutní-BODY'!$E$2:$O$161,5,FALSE))</f>
      </c>
      <c r="AO63" s="56">
        <f>IF($AL63=0,"",VLOOKUP($AL63,'Absolutní-BODY'!$E$2:$O$161,6,FALSE))</f>
      </c>
      <c r="AP63" s="361">
        <f>IF($AL63=0,"",VLOOKUP($AL63,'Absolutní-BODY'!$E$2:$O$161,7,FALSE))</f>
      </c>
      <c r="AQ63" s="56">
        <f>IF($AL63=0,"",VLOOKUP($AL63,'Absolutní-BODY'!$E$2:$O$161,8,FALSE))</f>
      </c>
      <c r="AR63" s="56">
        <f>IF($AL63=0,"",VLOOKUP($AL63,'Absolutní-BODY'!$E$2:$O$161,9,FALSE))</f>
      </c>
      <c r="AS63" s="56">
        <f>IF($AL63=0,"",VLOOKUP($AL63,'Absolutní-BODY'!$E$2:$O$161,10,FALSE))</f>
      </c>
      <c r="AT63" s="57">
        <f>IF($AL63=0,"",VLOOKUP($AL63,'Absolutní-BODY'!$E$2:$O$161,11,FALSE))</f>
      </c>
      <c r="AV63" s="328">
        <f>IF(AS66=0,10000,AS66)</f>
        <v>10000</v>
      </c>
      <c r="AW63" s="72">
        <v>8</v>
      </c>
      <c r="AX63" s="72">
        <v>5</v>
      </c>
      <c r="AY63" s="72"/>
      <c r="BA63" s="52">
        <v>3</v>
      </c>
      <c r="BB63" s="53">
        <f>IF(BC63=0,"",VLOOKUP($BC63,#REF!,2,FALSE))</f>
      </c>
      <c r="BC63" s="54"/>
      <c r="BD63" s="55">
        <f>IF($BC63=0,"",VLOOKUP($BC63,'Absolutní-BODY'!$E$2:$O$161,4,FALSE))</f>
      </c>
      <c r="BE63" s="55">
        <f>IF($BC63=0,"",VLOOKUP($BC63,'Absolutní-BODY'!$E$2:$O$161,5,FALSE))</f>
      </c>
      <c r="BF63" s="55">
        <f>IF($BC63=0,"",VLOOKUP($BC63,'Absolutní-BODY'!$E$2:$O$161,6,FALSE))</f>
      </c>
      <c r="BG63" s="55">
        <f>IF($BC63=0,"",VLOOKUP($BC63,'Absolutní-BODY'!$E$2:$O$161,7,FALSE))</f>
      </c>
      <c r="BH63" s="56">
        <f>IF($BC63=0,"",VLOOKUP($BC63,'Absolutní-BODY'!$E$2:$O$161,8,FALSE))</f>
      </c>
      <c r="BI63" s="56">
        <f>IF($BC63=0,"",VLOOKUP($BC63,'Absolutní-BODY'!$E$2:$O$161,9,FALSE))</f>
      </c>
      <c r="BJ63" s="56">
        <f>IF($BC63=0,"",VLOOKUP($BC63,'Absolutní-BODY'!$E$2:$O$161,10,FALSE))</f>
      </c>
      <c r="BK63" s="57">
        <f>IF($BC63=0,"",VLOOKUP($BC63,'Absolutní-BODY'!$E$2:$O$161,11,FALSE))</f>
      </c>
      <c r="BM63" s="328">
        <f>IF(BJ66=0,10000,BJ66)</f>
        <v>10000</v>
      </c>
      <c r="BN63" s="72">
        <v>8</v>
      </c>
      <c r="BO63" s="72">
        <v>5</v>
      </c>
      <c r="BP63" s="72"/>
      <c r="BR63" s="52">
        <v>3</v>
      </c>
      <c r="BS63" s="53">
        <f>IF(BT63=0,"",VLOOKUP($BT63,#REF!,2,FALSE))</f>
      </c>
      <c r="BT63" s="54"/>
      <c r="BU63" s="55">
        <f>IF($BT63=0,"",VLOOKUP($BT63,'Absolutní-BODY'!$E$2:$O$161,4,FALSE))</f>
      </c>
      <c r="BV63" s="55">
        <f>IF($BT63=0,"",VLOOKUP($BT63,'Absolutní-BODY'!$E$2:$O$161,5,FALSE))</f>
      </c>
      <c r="BW63" s="55">
        <f>IF($BT63=0,"",VLOOKUP($BT63,'Absolutní-BODY'!$E$2:$O$161,6,FALSE))</f>
      </c>
      <c r="BX63" s="55">
        <f>IF($BT63=0,"",VLOOKUP($BT63,'Absolutní-BODY'!$E$2:$O$161,7,FALSE))</f>
      </c>
      <c r="BY63" s="56">
        <f>IF($BT63=0,"",VLOOKUP($BT63,'Absolutní-BODY'!$E$2:$O$161,8,FALSE))</f>
      </c>
      <c r="BZ63" s="56">
        <f>IF($BT63=0,"",VLOOKUP($BT63,'Absolutní-BODY'!$E$2:$O$161,9,FALSE))</f>
      </c>
      <c r="CA63" s="56">
        <f>IF($BT63=0,"",VLOOKUP($BT63,'Absolutní-BODY'!$E$2:$O$161,10,FALSE))</f>
      </c>
      <c r="CB63" s="57">
        <f>IF($BT63=0,"",VLOOKUP($BT63,'Absolutní-BODY'!$E$2:$O$161,11,FALSE))</f>
      </c>
      <c r="CD63" s="328">
        <f>IF(CA66=0,10000,CA66)</f>
        <v>10000</v>
      </c>
      <c r="CE63" s="72">
        <v>8</v>
      </c>
      <c r="CF63" s="72">
        <v>5</v>
      </c>
      <c r="CG63" s="72"/>
    </row>
    <row r="64" spans="2:85" ht="15" customHeight="1" thickBot="1">
      <c r="B64" s="52">
        <v>5</v>
      </c>
      <c r="C64" s="53">
        <f>IF(D64=0,"",VLOOKUP($D64,#REF!,2,FALSE))</f>
      </c>
      <c r="D64" s="54"/>
      <c r="E64" s="55">
        <f>IF($D64=0,"",VLOOKUP($D64,'Absolutní-BODY'!$E$2:$O$161,4,FALSE))</f>
      </c>
      <c r="F64" s="55">
        <f>IF($D64=0,"",VLOOKUP($D64,'Absolutní-BODY'!$E$2:$O$161,5,FALSE))</f>
      </c>
      <c r="G64" s="55">
        <f>IF($D64=0,"",VLOOKUP($D64,'Absolutní-BODY'!$E$2:$O$161,6,FALSE))</f>
      </c>
      <c r="H64" s="55">
        <f>IF($D64=0,"",VLOOKUP($D64,'Absolutní-BODY'!$E$2:$O$161,7,FALSE))</f>
      </c>
      <c r="I64" s="56">
        <f>IF($D64=0,"",VLOOKUP($D64,'Absolutní-BODY'!$E$2:$O$161,8,FALSE))</f>
      </c>
      <c r="J64" s="56">
        <f>IF($D64=0,"",VLOOKUP($D64,'Absolutní-BODY'!$E$2:$O$161,9,FALSE))</f>
      </c>
      <c r="K64" s="56">
        <f>IF($D64=0,"",VLOOKUP($D64,'Absolutní-BODY'!$E$2:$O$161,10,FALSE))</f>
      </c>
      <c r="L64" s="57">
        <f>IF($D64=0,"",VLOOKUP($D64,'Absolutní-BODY'!$E$2:$O$161,11,FALSE))</f>
      </c>
      <c r="N64" s="328">
        <f>IF(K68=0,10000,K68)</f>
        <v>10000</v>
      </c>
      <c r="O64" s="72">
        <v>6</v>
      </c>
      <c r="P64" s="72">
        <v>7</v>
      </c>
      <c r="S64" s="58" t="s">
        <v>0</v>
      </c>
      <c r="T64" s="59">
        <f>IF(U64=0,"",VLOOKUP($U64,#REF!,2,FALSE))</f>
      </c>
      <c r="U64" s="60"/>
      <c r="V64" s="61">
        <f>IF($U64=0,"",VLOOKUP($U64,'Absolutní-BODY'!$E$2:$O$161,4,FALSE))</f>
      </c>
      <c r="W64" s="61">
        <f>IF($U64=0,"",VLOOKUP($U64,'Absolutní-BODY'!$E$2:$O$161,5,FALSE))</f>
      </c>
      <c r="X64" s="61">
        <f>IF($U64=0,"",VLOOKUP($U64,'Absolutní-BODY'!$E$2:$O$161,6,FALSE))</f>
      </c>
      <c r="Y64" s="61">
        <f>IF($U64=0,"",VLOOKUP($U64,'Absolutní-BODY'!$E$2:$O$161,7,FALSE))</f>
      </c>
      <c r="Z64" s="62">
        <f>IF($U64=0,"",VLOOKUP($U64,'Absolutní-BODY'!$E$2:$O$161,8,FALSE))</f>
      </c>
      <c r="AA64" s="62">
        <f>IF($U64=0,"",VLOOKUP($U64,'Absolutní-BODY'!$E$2:$O$161,9,FALSE))</f>
      </c>
      <c r="AB64" s="62">
        <f>IF($U64=0,"",VLOOKUP($U64,'Absolutní-BODY'!$E$2:$O$161,10,FALSE))</f>
      </c>
      <c r="AC64" s="63">
        <f>IF($U64=0,"",VLOOKUP($U64,'Absolutní-BODY'!$E$2:$O$161,11,FALSE))</f>
      </c>
      <c r="AE64" s="328">
        <f>IF(AB66=0,10000,AB66)</f>
        <v>10000</v>
      </c>
      <c r="AF64" s="72">
        <v>8</v>
      </c>
      <c r="AG64" s="72">
        <v>6</v>
      </c>
      <c r="AJ64" s="58" t="s">
        <v>0</v>
      </c>
      <c r="AK64" s="59">
        <f>IF(AL64=0,"",VLOOKUP($AL64,#REF!,2,FALSE))</f>
      </c>
      <c r="AL64" s="60"/>
      <c r="AM64" s="61">
        <f>IF($AL64=0,"",VLOOKUP($AL64,'Absolutní-BODY'!$E$2:$O$161,4,FALSE))</f>
      </c>
      <c r="AN64" s="61">
        <f>IF($AL64=0,"",VLOOKUP($AL64,'Absolutní-BODY'!$E$2:$O$161,5,FALSE))</f>
      </c>
      <c r="AO64" s="62">
        <f>IF($AL64=0,"",VLOOKUP($AL64,'Absolutní-BODY'!$E$2:$O$161,6,FALSE))</f>
      </c>
      <c r="AP64" s="362">
        <f>IF($AL64=0,"",VLOOKUP($AL64,'Absolutní-BODY'!$E$2:$O$161,7,FALSE))</f>
      </c>
      <c r="AQ64" s="62">
        <f>IF($AL64=0,"",VLOOKUP($AL64,'Absolutní-BODY'!$E$2:$O$161,8,FALSE))</f>
      </c>
      <c r="AR64" s="62">
        <f>IF($AL64=0,"",VLOOKUP($AL64,'Absolutní-BODY'!$E$2:$O$161,9,FALSE))</f>
      </c>
      <c r="AS64" s="62">
        <f>IF($AL64=0,"",VLOOKUP($AL64,'Absolutní-BODY'!$E$2:$O$161,10,FALSE))</f>
      </c>
      <c r="AT64" s="63">
        <f>IF($AL64=0,"",VLOOKUP($AL64,'Absolutní-BODY'!$E$2:$O$161,11,FALSE))</f>
      </c>
      <c r="AV64" s="328">
        <f>IF(AS66=0,10000,AS66)</f>
        <v>10000</v>
      </c>
      <c r="AW64" s="72">
        <v>8</v>
      </c>
      <c r="AX64" s="72">
        <v>6</v>
      </c>
      <c r="AY64" s="72"/>
      <c r="BA64" s="58" t="s">
        <v>0</v>
      </c>
      <c r="BB64" s="59">
        <f>IF(BC64=0,"",VLOOKUP($BC64,#REF!,2,FALSE))</f>
      </c>
      <c r="BC64" s="60"/>
      <c r="BD64" s="61">
        <f>IF($BC64=0,"",VLOOKUP($BC64,'Absolutní-BODY'!$E$2:$O$161,4,FALSE))</f>
      </c>
      <c r="BE64" s="61">
        <f>IF($BC64=0,"",VLOOKUP($BC64,'Absolutní-BODY'!$E$2:$O$161,5,FALSE))</f>
      </c>
      <c r="BF64" s="61">
        <f>IF($BC64=0,"",VLOOKUP($BC64,'Absolutní-BODY'!$E$2:$O$161,6,FALSE))</f>
      </c>
      <c r="BG64" s="61">
        <f>IF($BC64=0,"",VLOOKUP($BC64,'Absolutní-BODY'!$E$2:$O$161,7,FALSE))</f>
      </c>
      <c r="BH64" s="62">
        <f>IF($BC64=0,"",VLOOKUP($BC64,'Absolutní-BODY'!$E$2:$O$161,8,FALSE))</f>
      </c>
      <c r="BI64" s="62">
        <f>IF($BC64=0,"",VLOOKUP($BC64,'Absolutní-BODY'!$E$2:$O$161,9,FALSE))</f>
      </c>
      <c r="BJ64" s="62">
        <f>IF($BC64=0,"",VLOOKUP($BC64,'Absolutní-BODY'!$E$2:$O$161,10,FALSE))</f>
      </c>
      <c r="BK64" s="63">
        <f>IF($BC64=0,"",VLOOKUP($BC64,'Absolutní-BODY'!$E$2:$O$161,11,FALSE))</f>
      </c>
      <c r="BM64" s="328">
        <f>IF(BJ66=0,10000,BJ66)</f>
        <v>10000</v>
      </c>
      <c r="BN64" s="72">
        <v>8</v>
      </c>
      <c r="BO64" s="72">
        <v>6</v>
      </c>
      <c r="BP64" s="72"/>
      <c r="BR64" s="58" t="s">
        <v>0</v>
      </c>
      <c r="BS64" s="59">
        <f>IF(BT64=0,"",VLOOKUP($BT64,#REF!,2,FALSE))</f>
      </c>
      <c r="BT64" s="60"/>
      <c r="BU64" s="61">
        <f>IF($BT64=0,"",VLOOKUP($BT64,'Absolutní-BODY'!$E$2:$O$161,4,FALSE))</f>
      </c>
      <c r="BV64" s="61">
        <f>IF($BT64=0,"",VLOOKUP($BT64,'Absolutní-BODY'!$E$2:$O$161,5,FALSE))</f>
      </c>
      <c r="BW64" s="61">
        <f>IF($BT64=0,"",VLOOKUP($BT64,'Absolutní-BODY'!$E$2:$O$161,6,FALSE))</f>
      </c>
      <c r="BX64" s="61">
        <f>IF($BT64=0,"",VLOOKUP($BT64,'Absolutní-BODY'!$E$2:$O$161,7,FALSE))</f>
      </c>
      <c r="BY64" s="62">
        <f>IF($BT64=0,"",VLOOKUP($BT64,'Absolutní-BODY'!$E$2:$O$161,8,FALSE))</f>
      </c>
      <c r="BZ64" s="62">
        <f>IF($BT64=0,"",VLOOKUP($BT64,'Absolutní-BODY'!$E$2:$O$161,9,FALSE))</f>
      </c>
      <c r="CA64" s="62">
        <f>IF($BT64=0,"",VLOOKUP($BT64,'Absolutní-BODY'!$E$2:$O$161,10,FALSE))</f>
      </c>
      <c r="CB64" s="63">
        <f>IF($BT64=0,"",VLOOKUP($BT64,'Absolutní-BODY'!$E$2:$O$161,11,FALSE))</f>
      </c>
      <c r="CD64" s="328">
        <f>IF(CA66=0,10000,CA66)</f>
        <v>10000</v>
      </c>
      <c r="CE64" s="72">
        <v>8</v>
      </c>
      <c r="CF64" s="72">
        <v>6</v>
      </c>
      <c r="CG64" s="72"/>
    </row>
    <row r="65" spans="2:85" ht="15" customHeight="1" thickBot="1">
      <c r="B65" s="52">
        <v>6</v>
      </c>
      <c r="C65" s="53">
        <f>IF(D65=0,"",VLOOKUP($D65,#REF!,2,FALSE))</f>
      </c>
      <c r="D65" s="294"/>
      <c r="E65" s="55">
        <f>IF($D65=0,"",VLOOKUP($D65,'Absolutní-BODY'!$E$2:$O$161,4,FALSE))</f>
      </c>
      <c r="F65" s="55">
        <f>IF($D65=0,"",VLOOKUP($D65,'Absolutní-BODY'!$E$2:$O$161,5,FALSE))</f>
      </c>
      <c r="G65" s="55">
        <f>IF($D65=0,"",VLOOKUP($D65,'Absolutní-BODY'!$E$2:$O$161,6,FALSE))</f>
      </c>
      <c r="H65" s="55">
        <f>IF($D65=0,"",VLOOKUP($D65,'Absolutní-BODY'!$E$2:$O$161,7,FALSE))</f>
      </c>
      <c r="I65" s="56">
        <f>IF($D65=0,"",VLOOKUP($D65,'Absolutní-BODY'!$E$2:$O$161,8,FALSE))</f>
      </c>
      <c r="J65" s="56">
        <f>IF($D65=0,"",VLOOKUP($D65,'Absolutní-BODY'!$E$2:$O$161,9,FALSE))</f>
      </c>
      <c r="K65" s="56">
        <f>IF($D65=0,"",VLOOKUP($D65,'Absolutní-BODY'!$E$2:$O$161,10,FALSE))</f>
      </c>
      <c r="L65" s="57">
        <f>IF($D65=0,"",VLOOKUP($D65,'Absolutní-BODY'!$E$2:$O$161,11,FALSE))</f>
      </c>
      <c r="N65" s="328">
        <f>IF(K68=0,10000,K68)</f>
        <v>10000</v>
      </c>
      <c r="O65" s="72">
        <v>6</v>
      </c>
      <c r="P65" s="72">
        <v>8</v>
      </c>
      <c r="S65" s="64"/>
      <c r="T65" s="65"/>
      <c r="U65" s="65"/>
      <c r="V65" s="66">
        <f aca="true" t="shared" si="33" ref="V65:AC65">SUM(V61:V64)</f>
        <v>0</v>
      </c>
      <c r="W65" s="67">
        <f t="shared" si="33"/>
        <v>0</v>
      </c>
      <c r="X65" s="67">
        <f t="shared" si="33"/>
        <v>0</v>
      </c>
      <c r="Y65" s="67">
        <f t="shared" si="33"/>
        <v>0</v>
      </c>
      <c r="Z65" s="68">
        <f t="shared" si="33"/>
        <v>0</v>
      </c>
      <c r="AA65" s="68">
        <f t="shared" si="33"/>
        <v>0</v>
      </c>
      <c r="AB65" s="68">
        <f t="shared" si="33"/>
        <v>0</v>
      </c>
      <c r="AC65" s="69">
        <f t="shared" si="33"/>
        <v>0</v>
      </c>
      <c r="AE65" s="328">
        <f>IF(AB66=0,10000,AB66)</f>
        <v>10000</v>
      </c>
      <c r="AF65" s="72">
        <v>8</v>
      </c>
      <c r="AG65" s="72">
        <v>7</v>
      </c>
      <c r="AJ65" s="64"/>
      <c r="AK65" s="65"/>
      <c r="AL65" s="65"/>
      <c r="AM65" s="66">
        <f aca="true" t="shared" si="34" ref="AM65:AT65">SUM(AM61:AM64)</f>
        <v>0</v>
      </c>
      <c r="AN65" s="67">
        <f t="shared" si="34"/>
        <v>0</v>
      </c>
      <c r="AO65" s="68">
        <f t="shared" si="34"/>
        <v>0</v>
      </c>
      <c r="AP65" s="363">
        <f t="shared" si="34"/>
        <v>0</v>
      </c>
      <c r="AQ65" s="68">
        <f t="shared" si="34"/>
        <v>0</v>
      </c>
      <c r="AR65" s="68">
        <f t="shared" si="34"/>
        <v>0</v>
      </c>
      <c r="AS65" s="68">
        <f t="shared" si="34"/>
        <v>0</v>
      </c>
      <c r="AT65" s="69">
        <f t="shared" si="34"/>
        <v>0</v>
      </c>
      <c r="AV65" s="328">
        <f>IF(AS66=0,10000,AS66)</f>
        <v>10000</v>
      </c>
      <c r="AW65" s="72">
        <v>8</v>
      </c>
      <c r="AX65" s="72">
        <v>7</v>
      </c>
      <c r="AY65" s="72"/>
      <c r="BA65" s="64"/>
      <c r="BB65" s="65"/>
      <c r="BC65" s="65"/>
      <c r="BD65" s="66">
        <f aca="true" t="shared" si="35" ref="BD65:BK65">SUM(BD61:BD64)</f>
        <v>0</v>
      </c>
      <c r="BE65" s="67">
        <f t="shared" si="35"/>
        <v>0</v>
      </c>
      <c r="BF65" s="67">
        <f t="shared" si="35"/>
        <v>0</v>
      </c>
      <c r="BG65" s="67">
        <f t="shared" si="35"/>
        <v>0</v>
      </c>
      <c r="BH65" s="68">
        <f t="shared" si="35"/>
        <v>0</v>
      </c>
      <c r="BI65" s="68">
        <f t="shared" si="35"/>
        <v>0</v>
      </c>
      <c r="BJ65" s="68">
        <f t="shared" si="35"/>
        <v>0</v>
      </c>
      <c r="BK65" s="69">
        <f t="shared" si="35"/>
        <v>0</v>
      </c>
      <c r="BM65" s="328">
        <f>IF(BJ66=0,10000,BJ66)</f>
        <v>10000</v>
      </c>
      <c r="BN65" s="72">
        <v>8</v>
      </c>
      <c r="BO65" s="72">
        <v>7</v>
      </c>
      <c r="BP65" s="72"/>
      <c r="BR65" s="64"/>
      <c r="BS65" s="65"/>
      <c r="BT65" s="65"/>
      <c r="BU65" s="66">
        <f aca="true" t="shared" si="36" ref="BU65:CB65">SUM(BU61:BU64)</f>
        <v>0</v>
      </c>
      <c r="BV65" s="67">
        <f t="shared" si="36"/>
        <v>0</v>
      </c>
      <c r="BW65" s="67">
        <f t="shared" si="36"/>
        <v>0</v>
      </c>
      <c r="BX65" s="67">
        <f t="shared" si="36"/>
        <v>0</v>
      </c>
      <c r="BY65" s="68">
        <f t="shared" si="36"/>
        <v>0</v>
      </c>
      <c r="BZ65" s="68">
        <f t="shared" si="36"/>
        <v>0</v>
      </c>
      <c r="CA65" s="68">
        <f t="shared" si="36"/>
        <v>0</v>
      </c>
      <c r="CB65" s="69">
        <f t="shared" si="36"/>
        <v>0</v>
      </c>
      <c r="CD65" s="328">
        <f>IF(CA66=0,10000,CA66)</f>
        <v>10000</v>
      </c>
      <c r="CE65" s="72">
        <v>8</v>
      </c>
      <c r="CF65" s="72">
        <v>7</v>
      </c>
      <c r="CG65" s="72"/>
    </row>
    <row r="66" spans="2:85" ht="15" customHeight="1" thickBot="1">
      <c r="B66" s="58" t="s">
        <v>0</v>
      </c>
      <c r="C66" s="59">
        <f>IF(D66=0,"",VLOOKUP($D66,#REF!,2,FALSE))</f>
      </c>
      <c r="D66" s="60"/>
      <c r="E66" s="61">
        <f>IF($D66=0,"",VLOOKUP($D66,'Absolutní-BODY'!$E$2:$O$161,4,FALSE))</f>
      </c>
      <c r="F66" s="61">
        <f>IF($D66=0,"",VLOOKUP($D66,'Absolutní-BODY'!$E$2:$O$161,5,FALSE))</f>
      </c>
      <c r="G66" s="61">
        <f>IF($D66=0,"",VLOOKUP($D66,'Absolutní-BODY'!$E$2:$O$161,6,FALSE))</f>
      </c>
      <c r="H66" s="61">
        <f>IF($D66=0,"",VLOOKUP($D66,'Absolutní-BODY'!$E$2:$O$161,7,FALSE))</f>
      </c>
      <c r="I66" s="62">
        <f>IF($D66=0,"",VLOOKUP($D66,'Absolutní-BODY'!$E$2:$O$161,8,FALSE))</f>
      </c>
      <c r="J66" s="62">
        <f>IF($D66=0,"",VLOOKUP($D66,'Absolutní-BODY'!$E$2:$O$161,9,FALSE))</f>
      </c>
      <c r="K66" s="62">
        <f>IF($D66=0,"",VLOOKUP($D66,'Absolutní-BODY'!$E$2:$O$161,10,FALSE))</f>
      </c>
      <c r="L66" s="63">
        <f>IF($D66=0,"",VLOOKUP($D66,'Absolutní-BODY'!$E$2:$O$161,11,FALSE))</f>
      </c>
      <c r="N66" s="328">
        <f>IF(K68=0,10000,K68)</f>
        <v>10000</v>
      </c>
      <c r="O66" s="72">
        <v>6</v>
      </c>
      <c r="P66" s="72">
        <v>9</v>
      </c>
      <c r="S66" s="312">
        <f>T60</f>
      </c>
      <c r="T66" s="309"/>
      <c r="U66" s="346">
        <f>AH66</f>
        <v>0</v>
      </c>
      <c r="V66" s="311" t="s">
        <v>17</v>
      </c>
      <c r="W66" s="70"/>
      <c r="X66" s="70" t="s">
        <v>78</v>
      </c>
      <c r="Y66" s="341">
        <f>SUM(V65:AC65)</f>
        <v>0</v>
      </c>
      <c r="Z66" s="307" t="s">
        <v>1</v>
      </c>
      <c r="AA66" s="136"/>
      <c r="AB66" s="307">
        <f>SUM(V65:AC65)</f>
        <v>0</v>
      </c>
      <c r="AC66" s="308"/>
      <c r="AE66" s="328">
        <f>IF(AB66=0,10000,AB66)</f>
        <v>10000</v>
      </c>
      <c r="AF66" s="72">
        <v>8</v>
      </c>
      <c r="AG66" s="72">
        <v>8</v>
      </c>
      <c r="AH66" s="331">
        <f>IF(AH58&lt;1,0,AH58-1)</f>
        <v>0</v>
      </c>
      <c r="AJ66" s="312">
        <f>AK60</f>
      </c>
      <c r="AK66" s="309"/>
      <c r="AL66" s="346">
        <f>AY66</f>
        <v>0</v>
      </c>
      <c r="AM66" s="311" t="s">
        <v>17</v>
      </c>
      <c r="AN66" s="70"/>
      <c r="AO66" s="70" t="s">
        <v>78</v>
      </c>
      <c r="AP66" s="341">
        <f>SUM(AM65:AT65)</f>
        <v>0</v>
      </c>
      <c r="AQ66" s="307" t="s">
        <v>1</v>
      </c>
      <c r="AR66" s="136"/>
      <c r="AS66" s="307">
        <f>SUM(AM65:AT65)</f>
        <v>0</v>
      </c>
      <c r="AT66" s="308"/>
      <c r="AV66" s="328">
        <f>IF(AS66=0,10000,AS66)</f>
        <v>10000</v>
      </c>
      <c r="AW66" s="72">
        <v>8</v>
      </c>
      <c r="AX66" s="72">
        <v>8</v>
      </c>
      <c r="AY66" s="331">
        <f>IF(AY58&lt;1,0,AY58-1)</f>
        <v>0</v>
      </c>
      <c r="BA66" s="312">
        <f>BB60</f>
      </c>
      <c r="BB66" s="309"/>
      <c r="BC66" s="346">
        <f>BP66</f>
        <v>0</v>
      </c>
      <c r="BD66" s="311" t="s">
        <v>17</v>
      </c>
      <c r="BE66" s="70"/>
      <c r="BF66" s="70" t="s">
        <v>78</v>
      </c>
      <c r="BG66" s="341">
        <f>SUM(BD65:BK65)</f>
        <v>0</v>
      </c>
      <c r="BH66" s="307" t="s">
        <v>1</v>
      </c>
      <c r="BI66" s="136"/>
      <c r="BJ66" s="307">
        <f>SUM(BD65:BK65)</f>
        <v>0</v>
      </c>
      <c r="BK66" s="308"/>
      <c r="BM66" s="328">
        <f>IF(BJ66=0,10000,BJ66)</f>
        <v>10000</v>
      </c>
      <c r="BN66" s="72">
        <v>8</v>
      </c>
      <c r="BO66" s="72">
        <v>8</v>
      </c>
      <c r="BP66" s="331">
        <f>IF(BP58&lt;1,0,BP58-1)</f>
        <v>0</v>
      </c>
      <c r="BR66" s="312">
        <f>BS60</f>
      </c>
      <c r="BS66" s="309"/>
      <c r="BT66" s="346">
        <f>CG66</f>
        <v>0</v>
      </c>
      <c r="BU66" s="311" t="s">
        <v>17</v>
      </c>
      <c r="BV66" s="70"/>
      <c r="BW66" s="70" t="s">
        <v>78</v>
      </c>
      <c r="BX66" s="341">
        <f>SUM(BU65:CB65)</f>
        <v>0</v>
      </c>
      <c r="BY66" s="307" t="s">
        <v>1</v>
      </c>
      <c r="BZ66" s="136"/>
      <c r="CA66" s="307">
        <f>SUM(BU65:CB65)</f>
        <v>0</v>
      </c>
      <c r="CB66" s="308"/>
      <c r="CD66" s="328">
        <f>IF(CA66=0,10000,CA66)</f>
        <v>10000</v>
      </c>
      <c r="CE66" s="72">
        <v>8</v>
      </c>
      <c r="CF66" s="72">
        <v>8</v>
      </c>
      <c r="CG66" s="331">
        <f>IF(CG58&lt;1,0,CG58-1)</f>
        <v>0</v>
      </c>
    </row>
    <row r="67" spans="2:85" ht="15" customHeight="1" thickBot="1">
      <c r="B67" s="64"/>
      <c r="C67" s="65"/>
      <c r="D67" s="65"/>
      <c r="E67" s="66">
        <f aca="true" t="shared" si="37" ref="E67:L67">SUM(E60:E66)</f>
        <v>0</v>
      </c>
      <c r="F67" s="67">
        <f t="shared" si="37"/>
        <v>0</v>
      </c>
      <c r="G67" s="67">
        <f t="shared" si="37"/>
        <v>0</v>
      </c>
      <c r="H67" s="67">
        <f t="shared" si="37"/>
        <v>0</v>
      </c>
      <c r="I67" s="68">
        <f t="shared" si="37"/>
        <v>0</v>
      </c>
      <c r="J67" s="68">
        <f t="shared" si="37"/>
        <v>0</v>
      </c>
      <c r="K67" s="68">
        <f t="shared" si="37"/>
        <v>0</v>
      </c>
      <c r="L67" s="69">
        <f t="shared" si="37"/>
        <v>0</v>
      </c>
      <c r="N67" s="328">
        <f>IF(K68=0,10000,K68)</f>
        <v>10000</v>
      </c>
      <c r="O67" s="72">
        <v>6</v>
      </c>
      <c r="P67" s="72">
        <v>10</v>
      </c>
      <c r="R67" s="37" t="s">
        <v>254</v>
      </c>
      <c r="AD67" s="37" t="s">
        <v>254</v>
      </c>
      <c r="AE67" s="328">
        <f>IF(AB74=0,10000,AB74)</f>
        <v>10000</v>
      </c>
      <c r="AF67" s="72">
        <v>9</v>
      </c>
      <c r="AG67" s="72">
        <v>1</v>
      </c>
      <c r="AI67" s="37" t="s">
        <v>254</v>
      </c>
      <c r="AJ67" s="334"/>
      <c r="AK67" s="334"/>
      <c r="AL67" s="334"/>
      <c r="AM67" s="334"/>
      <c r="AN67" s="334"/>
      <c r="AO67" s="334"/>
      <c r="AP67" s="334"/>
      <c r="AQ67" s="334"/>
      <c r="AR67" s="334"/>
      <c r="AS67" s="334"/>
      <c r="AT67" s="334"/>
      <c r="AV67" s="328">
        <f>IF(AS74=0,10000,AS74)</f>
        <v>10000</v>
      </c>
      <c r="AW67" s="72">
        <v>9</v>
      </c>
      <c r="AX67" s="72">
        <v>1</v>
      </c>
      <c r="AY67" s="72"/>
      <c r="AZ67" s="37" t="s">
        <v>254</v>
      </c>
      <c r="BA67" s="334"/>
      <c r="BB67" s="334"/>
      <c r="BC67" s="334"/>
      <c r="BD67" s="334"/>
      <c r="BE67" s="334"/>
      <c r="BF67" s="334"/>
      <c r="BG67" s="334"/>
      <c r="BH67" s="334"/>
      <c r="BI67" s="334"/>
      <c r="BJ67" s="334"/>
      <c r="BK67" s="334"/>
      <c r="BM67" s="328">
        <f>IF(BJ74=0,10000,BJ74)</f>
        <v>10000</v>
      </c>
      <c r="BN67" s="72">
        <v>9</v>
      </c>
      <c r="BO67" s="72">
        <v>1</v>
      </c>
      <c r="BP67" s="72"/>
      <c r="BQ67" s="37" t="s">
        <v>254</v>
      </c>
      <c r="BR67" s="334"/>
      <c r="BS67" s="334"/>
      <c r="BT67" s="334"/>
      <c r="BU67" s="334"/>
      <c r="BV67" s="334"/>
      <c r="BW67" s="334"/>
      <c r="BX67" s="334"/>
      <c r="BY67" s="334"/>
      <c r="BZ67" s="334"/>
      <c r="CA67" s="334"/>
      <c r="CB67" s="334"/>
      <c r="CD67" s="328">
        <f>IF(CA74=0,10000,CA74)</f>
        <v>10000</v>
      </c>
      <c r="CE67" s="72">
        <v>9</v>
      </c>
      <c r="CF67" s="72">
        <v>1</v>
      </c>
      <c r="CG67" s="72"/>
    </row>
    <row r="68" spans="2:85" ht="15" customHeight="1" thickBot="1">
      <c r="B68" s="305">
        <f>C59</f>
      </c>
      <c r="C68" s="309"/>
      <c r="D68" s="346">
        <f>Q68</f>
        <v>0</v>
      </c>
      <c r="E68" s="311" t="s">
        <v>17</v>
      </c>
      <c r="F68" s="70"/>
      <c r="G68" s="70" t="s">
        <v>78</v>
      </c>
      <c r="H68" s="341">
        <f>SUM(E67:L67)</f>
        <v>0</v>
      </c>
      <c r="I68" s="307" t="s">
        <v>1</v>
      </c>
      <c r="J68" s="136"/>
      <c r="K68" s="329">
        <f>SUM(E67:L67)</f>
        <v>0</v>
      </c>
      <c r="L68" s="330"/>
      <c r="N68" s="328">
        <f>IF(K68=0,10000,K68)</f>
        <v>10000</v>
      </c>
      <c r="O68" s="72">
        <v>6</v>
      </c>
      <c r="P68" s="328">
        <v>11</v>
      </c>
      <c r="Q68" s="331">
        <f>IF(Q57&lt;1,0,Q57-1)</f>
        <v>0</v>
      </c>
      <c r="S68" s="41"/>
      <c r="T68" s="304">
        <f>IF(U69=0,"",VLOOKUP($U69,#REF!,7,FALSE))</f>
      </c>
      <c r="U68" s="40" t="s">
        <v>8</v>
      </c>
      <c r="V68" s="42">
        <v>1</v>
      </c>
      <c r="W68" s="42">
        <v>2</v>
      </c>
      <c r="X68" s="42">
        <v>3</v>
      </c>
      <c r="Y68" s="340">
        <v>4</v>
      </c>
      <c r="Z68" s="42">
        <v>5</v>
      </c>
      <c r="AA68" s="42">
        <v>6</v>
      </c>
      <c r="AB68" s="42">
        <v>7</v>
      </c>
      <c r="AC68" s="42">
        <v>8</v>
      </c>
      <c r="AE68" s="328">
        <f>IF(AB74=0,10000,AB74)</f>
        <v>10000</v>
      </c>
      <c r="AF68" s="72">
        <v>9</v>
      </c>
      <c r="AG68" s="72">
        <v>2</v>
      </c>
      <c r="AJ68" s="41"/>
      <c r="AK68" s="304">
        <f>IF(AL69=0,"",VLOOKUP($AL69,#REF!,7,FALSE))</f>
      </c>
      <c r="AL68" s="40" t="s">
        <v>8</v>
      </c>
      <c r="AM68" s="42">
        <v>1</v>
      </c>
      <c r="AN68" s="42">
        <v>2</v>
      </c>
      <c r="AO68" s="42">
        <v>3</v>
      </c>
      <c r="AP68" s="340">
        <v>4</v>
      </c>
      <c r="AQ68" s="42">
        <v>5</v>
      </c>
      <c r="AR68" s="42">
        <v>6</v>
      </c>
      <c r="AS68" s="42">
        <v>7</v>
      </c>
      <c r="AT68" s="42">
        <v>8</v>
      </c>
      <c r="AV68" s="328">
        <f>IF(AS74=0,10000,AS74)</f>
        <v>10000</v>
      </c>
      <c r="AW68" s="72">
        <v>9</v>
      </c>
      <c r="AX68" s="72">
        <v>2</v>
      </c>
      <c r="AY68" s="72"/>
      <c r="BA68" s="41"/>
      <c r="BB68" s="304">
        <f>IF(BC69=0,"",VLOOKUP($BC69,#REF!,7,FALSE))</f>
      </c>
      <c r="BC68" s="40" t="s">
        <v>8</v>
      </c>
      <c r="BD68" s="42">
        <v>1</v>
      </c>
      <c r="BE68" s="42">
        <v>2</v>
      </c>
      <c r="BF68" s="42">
        <v>3</v>
      </c>
      <c r="BG68" s="340">
        <v>4</v>
      </c>
      <c r="BH68" s="42">
        <v>5</v>
      </c>
      <c r="BI68" s="42">
        <v>6</v>
      </c>
      <c r="BJ68" s="42">
        <v>7</v>
      </c>
      <c r="BK68" s="42">
        <v>8</v>
      </c>
      <c r="BM68" s="328">
        <f>IF(BJ74=0,10000,BJ74)</f>
        <v>10000</v>
      </c>
      <c r="BN68" s="72">
        <v>9</v>
      </c>
      <c r="BO68" s="72">
        <v>2</v>
      </c>
      <c r="BP68" s="72"/>
      <c r="BR68" s="41"/>
      <c r="BS68" s="304">
        <f>IF(BT69=0,"",VLOOKUP($BT69,#REF!,7,FALSE))</f>
      </c>
      <c r="BT68" s="40" t="s">
        <v>8</v>
      </c>
      <c r="BU68" s="42">
        <v>1</v>
      </c>
      <c r="BV68" s="42">
        <v>2</v>
      </c>
      <c r="BW68" s="42">
        <v>3</v>
      </c>
      <c r="BX68" s="340">
        <v>4</v>
      </c>
      <c r="BY68" s="42">
        <v>5</v>
      </c>
      <c r="BZ68" s="42">
        <v>6</v>
      </c>
      <c r="CA68" s="42">
        <v>7</v>
      </c>
      <c r="CB68" s="42">
        <v>8</v>
      </c>
      <c r="CD68" s="328">
        <f>IF(CA74=0,10000,CA74)</f>
        <v>10000</v>
      </c>
      <c r="CE68" s="72">
        <v>9</v>
      </c>
      <c r="CF68" s="72">
        <v>2</v>
      </c>
      <c r="CG68" s="72"/>
    </row>
    <row r="69" spans="1:85" ht="15" customHeight="1" thickBot="1">
      <c r="A69" s="37" t="s">
        <v>256</v>
      </c>
      <c r="B69" s="37"/>
      <c r="C69" s="38"/>
      <c r="D69" s="38"/>
      <c r="E69" s="37"/>
      <c r="F69" s="37"/>
      <c r="G69" s="39"/>
      <c r="H69" s="342"/>
      <c r="I69" s="39"/>
      <c r="J69" s="39"/>
      <c r="K69" s="39"/>
      <c r="L69" s="39"/>
      <c r="N69" s="328">
        <f>IF(K79=0,10000,K79)</f>
        <v>10000</v>
      </c>
      <c r="O69" s="72">
        <v>7</v>
      </c>
      <c r="P69" s="72">
        <v>1</v>
      </c>
      <c r="S69" s="45">
        <v>1</v>
      </c>
      <c r="T69" s="46">
        <f>IF(U69=0,"",VLOOKUP($U69,#REF!,2,FALSE))</f>
      </c>
      <c r="U69" s="47"/>
      <c r="V69" s="48">
        <f>IF($U69=0,"",VLOOKUP($U69,'Absolutní-BODY'!$E$2:$O$161,4,FALSE))</f>
      </c>
      <c r="W69" s="48">
        <f>IF($U69=0,"",VLOOKUP($U69,'Absolutní-BODY'!$E$2:$O$161,5,FALSE))</f>
      </c>
      <c r="X69" s="48">
        <f>IF($U69=0,"",VLOOKUP($U69,'Absolutní-BODY'!$E$2:$O$161,6,FALSE))</f>
      </c>
      <c r="Y69" s="48">
        <f>IF($U69=0,"",VLOOKUP($U69,'Absolutní-BODY'!$E$2:$O$161,7,FALSE))</f>
      </c>
      <c r="Z69" s="49">
        <f>IF($U69=0,"",VLOOKUP($U69,'Absolutní-BODY'!$E$2:$O$161,8,FALSE))</f>
      </c>
      <c r="AA69" s="49">
        <f>IF($U69=0,"",VLOOKUP($U69,'Absolutní-BODY'!$E$2:$O$161,9,FALSE))</f>
      </c>
      <c r="AB69" s="49">
        <f>IF($U69=0,"",VLOOKUP($U69,'Absolutní-BODY'!$E$2:$O$161,10,FALSE))</f>
      </c>
      <c r="AC69" s="50">
        <f>IF($U69=0,"",VLOOKUP($U69,'Absolutní-BODY'!$E$2:$O$161,11,FALSE))</f>
      </c>
      <c r="AE69" s="328">
        <f>IF(AB74=0,10000,AB74)</f>
        <v>10000</v>
      </c>
      <c r="AF69" s="72">
        <v>9</v>
      </c>
      <c r="AG69" s="72">
        <v>3</v>
      </c>
      <c r="AJ69" s="45">
        <v>1</v>
      </c>
      <c r="AK69" s="46">
        <f>IF(AL69=0,"",VLOOKUP($AL69,#REF!,2,FALSE))</f>
      </c>
      <c r="AL69" s="47"/>
      <c r="AM69" s="48">
        <f>IF($AL69=0,"",VLOOKUP($AL69,'Absolutní-BODY'!$E$2:$O$161,4,FALSE))</f>
      </c>
      <c r="AN69" s="48">
        <f>IF($AL69=0,"",VLOOKUP($AL69,'Absolutní-BODY'!$E$2:$O$161,5,FALSE))</f>
      </c>
      <c r="AO69" s="48">
        <f>IF($AL69=0,"",VLOOKUP($AL69,'Absolutní-BODY'!$E$2:$O$161,6,FALSE))</f>
      </c>
      <c r="AP69" s="48">
        <f>IF($AL69=0,"",VLOOKUP($AL69,'Absolutní-BODY'!$E$2:$O$161,7,FALSE))</f>
      </c>
      <c r="AQ69" s="49">
        <f>IF($AL69=0,"",VLOOKUP($AL69,'Absolutní-BODY'!$E$2:$O$161,8,FALSE))</f>
      </c>
      <c r="AR69" s="49">
        <f>IF($AL69=0,"",VLOOKUP($AL69,'Absolutní-BODY'!$E$2:$O$161,9,FALSE))</f>
      </c>
      <c r="AS69" s="49">
        <f>IF($AL69=0,"",VLOOKUP($AL69,'Absolutní-BODY'!$E$2:$O$161,10,FALSE))</f>
      </c>
      <c r="AT69" s="50">
        <f>IF($AL69=0,"",VLOOKUP($AL69,'Absolutní-BODY'!$E$2:$O$161,11,FALSE))</f>
      </c>
      <c r="AV69" s="328">
        <f>IF(AS74=0,10000,AS74)</f>
        <v>10000</v>
      </c>
      <c r="AW69" s="72">
        <v>9</v>
      </c>
      <c r="AX69" s="72">
        <v>3</v>
      </c>
      <c r="AY69" s="72"/>
      <c r="BA69" s="45">
        <v>1</v>
      </c>
      <c r="BB69" s="46">
        <f>IF(BC69=0,"",VLOOKUP($BC69,#REF!,2,FALSE))</f>
      </c>
      <c r="BC69" s="47"/>
      <c r="BD69" s="48">
        <f>IF($BC69=0,"",VLOOKUP($BC69,'Absolutní-BODY'!$E$2:$O$161,4,FALSE))</f>
      </c>
      <c r="BE69" s="48">
        <f>IF($BC69=0,"",VLOOKUP($BC69,'Absolutní-BODY'!$E$2:$O$161,5,FALSE))</f>
      </c>
      <c r="BF69" s="48">
        <f>IF($BC69=0,"",VLOOKUP($BC69,'Absolutní-BODY'!$E$2:$O$161,6,FALSE))</f>
      </c>
      <c r="BG69" s="48">
        <f>IF($BC69=0,"",VLOOKUP($BC69,'Absolutní-BODY'!$E$2:$O$161,7,FALSE))</f>
      </c>
      <c r="BH69" s="49">
        <f>IF($BC69=0,"",VLOOKUP($BC69,'Absolutní-BODY'!$E$2:$O$161,8,FALSE))</f>
      </c>
      <c r="BI69" s="49">
        <f>IF($BC69=0,"",VLOOKUP($BC69,'Absolutní-BODY'!$E$2:$O$161,9,FALSE))</f>
      </c>
      <c r="BJ69" s="49">
        <f>IF($BC69=0,"",VLOOKUP($BC69,'Absolutní-BODY'!$E$2:$O$161,10,FALSE))</f>
      </c>
      <c r="BK69" s="50">
        <f>IF($BC69=0,"",VLOOKUP($BC69,'Absolutní-BODY'!$E$2:$O$161,11,FALSE))</f>
      </c>
      <c r="BM69" s="328">
        <f>IF(BJ74=0,10000,BJ74)</f>
        <v>10000</v>
      </c>
      <c r="BN69" s="72">
        <v>9</v>
      </c>
      <c r="BO69" s="72">
        <v>3</v>
      </c>
      <c r="BP69" s="72"/>
      <c r="BR69" s="45">
        <v>1</v>
      </c>
      <c r="BS69" s="46">
        <f>IF(BT69=0,"",VLOOKUP($BT69,#REF!,2,FALSE))</f>
      </c>
      <c r="BT69" s="47"/>
      <c r="BU69" s="48">
        <f>IF($BT69=0,"",VLOOKUP($BT69,'Absolutní-BODY'!$E$2:$O$161,4,FALSE))</f>
      </c>
      <c r="BV69" s="48">
        <f>IF($BT69=0,"",VLOOKUP($BT69,'Absolutní-BODY'!$E$2:$O$161,5,FALSE))</f>
      </c>
      <c r="BW69" s="48">
        <f>IF($BT69=0,"",VLOOKUP($BT69,'Absolutní-BODY'!$E$2:$O$161,6,FALSE))</f>
      </c>
      <c r="BX69" s="48">
        <f>IF($BT69=0,"",VLOOKUP($BT69,'Absolutní-BODY'!$E$2:$O$161,7,FALSE))</f>
      </c>
      <c r="BY69" s="49">
        <f>IF($BT69=0,"",VLOOKUP($BT69,'Absolutní-BODY'!$E$2:$O$161,8,FALSE))</f>
      </c>
      <c r="BZ69" s="49">
        <f>IF($BT69=0,"",VLOOKUP($BT69,'Absolutní-BODY'!$E$2:$O$161,9,FALSE))</f>
      </c>
      <c r="CA69" s="49">
        <f>IF($BT69=0,"",VLOOKUP($BT69,'Absolutní-BODY'!$E$2:$O$161,10,FALSE))</f>
      </c>
      <c r="CB69" s="50">
        <f>IF($BT69=0,"",VLOOKUP($BT69,'Absolutní-BODY'!$E$2:$O$161,11,FALSE))</f>
      </c>
      <c r="CD69" s="328">
        <f>IF(CA74=0,10000,CA74)</f>
        <v>10000</v>
      </c>
      <c r="CE69" s="72">
        <v>9</v>
      </c>
      <c r="CF69" s="72">
        <v>3</v>
      </c>
      <c r="CG69" s="72"/>
    </row>
    <row r="70" spans="2:85" ht="15" customHeight="1" thickBot="1">
      <c r="B70" s="41"/>
      <c r="C70" s="304">
        <f>IF(D71=0,"",VLOOKUP($D71,#REF!,7,FALSE))</f>
      </c>
      <c r="D70" s="40" t="s">
        <v>8</v>
      </c>
      <c r="E70" s="42">
        <v>1</v>
      </c>
      <c r="F70" s="42">
        <v>2</v>
      </c>
      <c r="G70" s="42">
        <v>3</v>
      </c>
      <c r="H70" s="340">
        <v>4</v>
      </c>
      <c r="I70" s="42">
        <v>5</v>
      </c>
      <c r="J70" s="42">
        <v>6</v>
      </c>
      <c r="K70" s="42">
        <v>7</v>
      </c>
      <c r="L70" s="42">
        <v>8</v>
      </c>
      <c r="N70" s="328">
        <f>IF(K79=0,10000,K79)</f>
        <v>10000</v>
      </c>
      <c r="O70" s="72">
        <v>7</v>
      </c>
      <c r="P70" s="72">
        <v>2</v>
      </c>
      <c r="S70" s="52">
        <v>2</v>
      </c>
      <c r="T70" s="53">
        <f>IF(U70=0,"",VLOOKUP($U70,#REF!,2,FALSE))</f>
      </c>
      <c r="U70" s="54"/>
      <c r="V70" s="55">
        <f>IF($U70=0,"",VLOOKUP($U70,'Absolutní-BODY'!$E$2:$O$161,4,FALSE))</f>
      </c>
      <c r="W70" s="55">
        <f>IF($U70=0,"",VLOOKUP($U70,'Absolutní-BODY'!$E$2:$O$161,5,FALSE))</f>
      </c>
      <c r="X70" s="55">
        <f>IF($U70=0,"",VLOOKUP($U70,'Absolutní-BODY'!$E$2:$O$161,6,FALSE))</f>
      </c>
      <c r="Y70" s="55">
        <f>IF($U70=0,"",VLOOKUP($U70,'Absolutní-BODY'!$E$2:$O$161,7,FALSE))</f>
      </c>
      <c r="Z70" s="56">
        <f>IF($U70=0,"",VLOOKUP($U70,'Absolutní-BODY'!$E$2:$O$161,8,FALSE))</f>
      </c>
      <c r="AA70" s="56">
        <f>IF($U70=0,"",VLOOKUP($U70,'Absolutní-BODY'!$E$2:$O$161,9,FALSE))</f>
      </c>
      <c r="AB70" s="56">
        <f>IF($U70=0,"",VLOOKUP($U70,'Absolutní-BODY'!$E$2:$O$161,10,FALSE))</f>
      </c>
      <c r="AC70" s="57">
        <f>IF($U70=0,"",VLOOKUP($U70,'Absolutní-BODY'!$E$2:$O$161,11,FALSE))</f>
      </c>
      <c r="AE70" s="328">
        <f>IF(AB74=0,10000,AB74)</f>
        <v>10000</v>
      </c>
      <c r="AF70" s="72">
        <v>9</v>
      </c>
      <c r="AG70" s="72">
        <v>4</v>
      </c>
      <c r="AJ70" s="52">
        <v>2</v>
      </c>
      <c r="AK70" s="53">
        <f>IF(AL70=0,"",VLOOKUP($AL70,#REF!,2,FALSE))</f>
      </c>
      <c r="AL70" s="54"/>
      <c r="AM70" s="55">
        <f>IF($AL70=0,"",VLOOKUP($AL70,'Absolutní-BODY'!$E$2:$O$161,4,FALSE))</f>
      </c>
      <c r="AN70" s="55">
        <f>IF($AL70=0,"",VLOOKUP($AL70,'Absolutní-BODY'!$E$2:$O$161,5,FALSE))</f>
      </c>
      <c r="AO70" s="55">
        <f>IF($AL70=0,"",VLOOKUP($AL70,'Absolutní-BODY'!$E$2:$O$161,6,FALSE))</f>
      </c>
      <c r="AP70" s="55">
        <f>IF($AL70=0,"",VLOOKUP($AL70,'Absolutní-BODY'!$E$2:$O$161,7,FALSE))</f>
      </c>
      <c r="AQ70" s="56">
        <f>IF($AL70=0,"",VLOOKUP($AL70,'Absolutní-BODY'!$E$2:$O$161,8,FALSE))</f>
      </c>
      <c r="AR70" s="56">
        <f>IF($AL70=0,"",VLOOKUP($AL70,'Absolutní-BODY'!$E$2:$O$161,9,FALSE))</f>
      </c>
      <c r="AS70" s="56">
        <f>IF($AL70=0,"",VLOOKUP($AL70,'Absolutní-BODY'!$E$2:$O$161,10,FALSE))</f>
      </c>
      <c r="AT70" s="57">
        <f>IF($AL70=0,"",VLOOKUP($AL70,'Absolutní-BODY'!$E$2:$O$161,11,FALSE))</f>
      </c>
      <c r="AV70" s="328">
        <f>IF(AS74=0,10000,AS74)</f>
        <v>10000</v>
      </c>
      <c r="AW70" s="72">
        <v>9</v>
      </c>
      <c r="AX70" s="72">
        <v>4</v>
      </c>
      <c r="AY70" s="72"/>
      <c r="BA70" s="52">
        <v>2</v>
      </c>
      <c r="BB70" s="53">
        <f>IF(BC70=0,"",VLOOKUP($BC70,#REF!,2,FALSE))</f>
      </c>
      <c r="BC70" s="54"/>
      <c r="BD70" s="55">
        <f>IF($BC70=0,"",VLOOKUP($BC70,'Absolutní-BODY'!$E$2:$O$161,4,FALSE))</f>
      </c>
      <c r="BE70" s="55">
        <f>IF($BC70=0,"",VLOOKUP($BC70,'Absolutní-BODY'!$E$2:$O$161,5,FALSE))</f>
      </c>
      <c r="BF70" s="55">
        <f>IF($BC70=0,"",VLOOKUP($BC70,'Absolutní-BODY'!$E$2:$O$161,6,FALSE))</f>
      </c>
      <c r="BG70" s="55">
        <f>IF($BC70=0,"",VLOOKUP($BC70,'Absolutní-BODY'!$E$2:$O$161,7,FALSE))</f>
      </c>
      <c r="BH70" s="56">
        <f>IF($BC70=0,"",VLOOKUP($BC70,'Absolutní-BODY'!$E$2:$O$161,8,FALSE))</f>
      </c>
      <c r="BI70" s="56">
        <f>IF($BC70=0,"",VLOOKUP($BC70,'Absolutní-BODY'!$E$2:$O$161,9,FALSE))</f>
      </c>
      <c r="BJ70" s="56">
        <f>IF($BC70=0,"",VLOOKUP($BC70,'Absolutní-BODY'!$E$2:$O$161,10,FALSE))</f>
      </c>
      <c r="BK70" s="57">
        <f>IF($BC70=0,"",VLOOKUP($BC70,'Absolutní-BODY'!$E$2:$O$161,11,FALSE))</f>
      </c>
      <c r="BM70" s="328">
        <f>IF(BJ74=0,10000,BJ74)</f>
        <v>10000</v>
      </c>
      <c r="BN70" s="72">
        <v>9</v>
      </c>
      <c r="BO70" s="72">
        <v>4</v>
      </c>
      <c r="BP70" s="72"/>
      <c r="BR70" s="52">
        <v>2</v>
      </c>
      <c r="BS70" s="53">
        <f>IF(BT70=0,"",VLOOKUP($BT70,#REF!,2,FALSE))</f>
      </c>
      <c r="BT70" s="54"/>
      <c r="BU70" s="55">
        <f>IF($BT70=0,"",VLOOKUP($BT70,'Absolutní-BODY'!$E$2:$O$161,4,FALSE))</f>
      </c>
      <c r="BV70" s="55">
        <f>IF($BT70=0,"",VLOOKUP($BT70,'Absolutní-BODY'!$E$2:$O$161,5,FALSE))</f>
      </c>
      <c r="BW70" s="55">
        <f>IF($BT70=0,"",VLOOKUP($BT70,'Absolutní-BODY'!$E$2:$O$161,6,FALSE))</f>
      </c>
      <c r="BX70" s="55">
        <f>IF($BT70=0,"",VLOOKUP($BT70,'Absolutní-BODY'!$E$2:$O$161,7,FALSE))</f>
      </c>
      <c r="BY70" s="56">
        <f>IF($BT70=0,"",VLOOKUP($BT70,'Absolutní-BODY'!$E$2:$O$161,8,FALSE))</f>
      </c>
      <c r="BZ70" s="56">
        <f>IF($BT70=0,"",VLOOKUP($BT70,'Absolutní-BODY'!$E$2:$O$161,9,FALSE))</f>
      </c>
      <c r="CA70" s="56">
        <f>IF($BT70=0,"",VLOOKUP($BT70,'Absolutní-BODY'!$E$2:$O$161,10,FALSE))</f>
      </c>
      <c r="CB70" s="57">
        <f>IF($BT70=0,"",VLOOKUP($BT70,'Absolutní-BODY'!$E$2:$O$161,11,FALSE))</f>
      </c>
      <c r="CD70" s="328">
        <f>IF(CA74=0,10000,CA74)</f>
        <v>10000</v>
      </c>
      <c r="CE70" s="72">
        <v>9</v>
      </c>
      <c r="CF70" s="72">
        <v>4</v>
      </c>
      <c r="CG70" s="72"/>
    </row>
    <row r="71" spans="2:85" ht="15" customHeight="1">
      <c r="B71" s="45">
        <v>1</v>
      </c>
      <c r="C71" s="46">
        <f>IF(D71=0,"",VLOOKUP($D71,#REF!,2,FALSE))</f>
      </c>
      <c r="D71" s="47"/>
      <c r="E71" s="48">
        <f>IF($D71=0,"",VLOOKUP($D71,'Absolutní-BODY'!$E$2:$O$161,4,FALSE))</f>
      </c>
      <c r="F71" s="48">
        <f>IF($D71=0,"",VLOOKUP($D71,'Absolutní-BODY'!$E$2:$O$161,5,FALSE))</f>
      </c>
      <c r="G71" s="48">
        <f>IF($D71=0,"",VLOOKUP($D71,'Absolutní-BODY'!$E$2:$O$161,6,FALSE))</f>
      </c>
      <c r="H71" s="48">
        <f>IF($D71=0,"",VLOOKUP($D71,'Absolutní-BODY'!$E$2:$O$161,7,FALSE))</f>
      </c>
      <c r="I71" s="49">
        <f>IF($D71=0,"",VLOOKUP($D71,'Absolutní-BODY'!$E$2:$O$161,8,FALSE))</f>
      </c>
      <c r="J71" s="49">
        <f>IF($D71=0,"",VLOOKUP($D71,'Absolutní-BODY'!$E$2:$O$161,9,FALSE))</f>
      </c>
      <c r="K71" s="49">
        <f>IF($D71=0,"",VLOOKUP($D71,'Absolutní-BODY'!$E$2:$O$161,10,FALSE))</f>
      </c>
      <c r="L71" s="50">
        <f>IF($D71=0,"",VLOOKUP($D71,'Absolutní-BODY'!$E$2:$O$161,11,FALSE))</f>
      </c>
      <c r="N71" s="328">
        <f>IF(K79=0,10000,K79)</f>
        <v>10000</v>
      </c>
      <c r="O71" s="72">
        <v>7</v>
      </c>
      <c r="P71" s="72">
        <v>3</v>
      </c>
      <c r="S71" s="52">
        <v>3</v>
      </c>
      <c r="T71" s="53">
        <f>IF(U71=0,"",VLOOKUP($U71,#REF!,2,FALSE))</f>
      </c>
      <c r="U71" s="54"/>
      <c r="V71" s="55">
        <f>IF($U71=0,"",VLOOKUP($U71,'Absolutní-BODY'!$E$2:$O$161,4,FALSE))</f>
      </c>
      <c r="W71" s="55">
        <f>IF($U71=0,"",VLOOKUP($U71,'Absolutní-BODY'!$E$2:$O$161,5,FALSE))</f>
      </c>
      <c r="X71" s="55">
        <f>IF($U71=0,"",VLOOKUP($U71,'Absolutní-BODY'!$E$2:$O$161,6,FALSE))</f>
      </c>
      <c r="Y71" s="55">
        <f>IF($U71=0,"",VLOOKUP($U71,'Absolutní-BODY'!$E$2:$O$161,7,FALSE))</f>
      </c>
      <c r="Z71" s="56">
        <f>IF($U71=0,"",VLOOKUP($U71,'Absolutní-BODY'!$E$2:$O$161,8,FALSE))</f>
      </c>
      <c r="AA71" s="56">
        <f>IF($U71=0,"",VLOOKUP($U71,'Absolutní-BODY'!$E$2:$O$161,9,FALSE))</f>
      </c>
      <c r="AB71" s="56">
        <f>IF($U71=0,"",VLOOKUP($U71,'Absolutní-BODY'!$E$2:$O$161,10,FALSE))</f>
      </c>
      <c r="AC71" s="57">
        <f>IF($U71=0,"",VLOOKUP($U71,'Absolutní-BODY'!$E$2:$O$161,11,FALSE))</f>
      </c>
      <c r="AE71" s="328">
        <f>IF(AB74=0,10000,AB74)</f>
        <v>10000</v>
      </c>
      <c r="AF71" s="72">
        <v>9</v>
      </c>
      <c r="AG71" s="72">
        <v>5</v>
      </c>
      <c r="AJ71" s="52">
        <v>3</v>
      </c>
      <c r="AK71" s="53">
        <f>IF(AL71=0,"",VLOOKUP($AL71,#REF!,2,FALSE))</f>
      </c>
      <c r="AL71" s="54"/>
      <c r="AM71" s="55">
        <f>IF($AL71=0,"",VLOOKUP($AL71,'Absolutní-BODY'!$E$2:$O$161,4,FALSE))</f>
      </c>
      <c r="AN71" s="55">
        <f>IF($AL71=0,"",VLOOKUP($AL71,'Absolutní-BODY'!$E$2:$O$161,5,FALSE))</f>
      </c>
      <c r="AO71" s="55">
        <f>IF($AL71=0,"",VLOOKUP($AL71,'Absolutní-BODY'!$E$2:$O$161,6,FALSE))</f>
      </c>
      <c r="AP71" s="55">
        <f>IF($AL71=0,"",VLOOKUP($AL71,'Absolutní-BODY'!$E$2:$O$161,7,FALSE))</f>
      </c>
      <c r="AQ71" s="56">
        <f>IF($AL71=0,"",VLOOKUP($AL71,'Absolutní-BODY'!$E$2:$O$161,8,FALSE))</f>
      </c>
      <c r="AR71" s="56">
        <f>IF($AL71=0,"",VLOOKUP($AL71,'Absolutní-BODY'!$E$2:$O$161,9,FALSE))</f>
      </c>
      <c r="AS71" s="56">
        <f>IF($AL71=0,"",VLOOKUP($AL71,'Absolutní-BODY'!$E$2:$O$161,10,FALSE))</f>
      </c>
      <c r="AT71" s="57">
        <f>IF($AL71=0,"",VLOOKUP($AL71,'Absolutní-BODY'!$E$2:$O$161,11,FALSE))</f>
      </c>
      <c r="AV71" s="328">
        <f>IF(AS74=0,10000,AS74)</f>
        <v>10000</v>
      </c>
      <c r="AW71" s="72">
        <v>9</v>
      </c>
      <c r="AX71" s="72">
        <v>5</v>
      </c>
      <c r="AY71" s="72"/>
      <c r="BA71" s="52">
        <v>3</v>
      </c>
      <c r="BB71" s="53">
        <f>IF(BC71=0,"",VLOOKUP($BC71,#REF!,2,FALSE))</f>
      </c>
      <c r="BC71" s="54"/>
      <c r="BD71" s="55">
        <f>IF($BC71=0,"",VLOOKUP($BC71,'Absolutní-BODY'!$E$2:$O$161,4,FALSE))</f>
      </c>
      <c r="BE71" s="55">
        <f>IF($BC71=0,"",VLOOKUP($BC71,'Absolutní-BODY'!$E$2:$O$161,5,FALSE))</f>
      </c>
      <c r="BF71" s="55">
        <f>IF($BC71=0,"",VLOOKUP($BC71,'Absolutní-BODY'!$E$2:$O$161,6,FALSE))</f>
      </c>
      <c r="BG71" s="55">
        <f>IF($BC71=0,"",VLOOKUP($BC71,'Absolutní-BODY'!$E$2:$O$161,7,FALSE))</f>
      </c>
      <c r="BH71" s="56">
        <f>IF($BC71=0,"",VLOOKUP($BC71,'Absolutní-BODY'!$E$2:$O$161,8,FALSE))</f>
      </c>
      <c r="BI71" s="56">
        <f>IF($BC71=0,"",VLOOKUP($BC71,'Absolutní-BODY'!$E$2:$O$161,9,FALSE))</f>
      </c>
      <c r="BJ71" s="56">
        <f>IF($BC71=0,"",VLOOKUP($BC71,'Absolutní-BODY'!$E$2:$O$161,10,FALSE))</f>
      </c>
      <c r="BK71" s="57">
        <f>IF($BC71=0,"",VLOOKUP($BC71,'Absolutní-BODY'!$E$2:$O$161,11,FALSE))</f>
      </c>
      <c r="BM71" s="328">
        <f>IF(BJ74=0,10000,BJ74)</f>
        <v>10000</v>
      </c>
      <c r="BN71" s="72">
        <v>9</v>
      </c>
      <c r="BO71" s="72">
        <v>5</v>
      </c>
      <c r="BP71" s="72"/>
      <c r="BR71" s="52">
        <v>3</v>
      </c>
      <c r="BS71" s="53">
        <f>IF(BT71=0,"",VLOOKUP($BT71,#REF!,2,FALSE))</f>
      </c>
      <c r="BT71" s="54"/>
      <c r="BU71" s="55">
        <f>IF($BT71=0,"",VLOOKUP($BT71,'Absolutní-BODY'!$E$2:$O$161,4,FALSE))</f>
      </c>
      <c r="BV71" s="55">
        <f>IF($BT71=0,"",VLOOKUP($BT71,'Absolutní-BODY'!$E$2:$O$161,5,FALSE))</f>
      </c>
      <c r="BW71" s="55">
        <f>IF($BT71=0,"",VLOOKUP($BT71,'Absolutní-BODY'!$E$2:$O$161,6,FALSE))</f>
      </c>
      <c r="BX71" s="55">
        <f>IF($BT71=0,"",VLOOKUP($BT71,'Absolutní-BODY'!$E$2:$O$161,7,FALSE))</f>
      </c>
      <c r="BY71" s="56">
        <f>IF($BT71=0,"",VLOOKUP($BT71,'Absolutní-BODY'!$E$2:$O$161,8,FALSE))</f>
      </c>
      <c r="BZ71" s="56">
        <f>IF($BT71=0,"",VLOOKUP($BT71,'Absolutní-BODY'!$E$2:$O$161,9,FALSE))</f>
      </c>
      <c r="CA71" s="56">
        <f>IF($BT71=0,"",VLOOKUP($BT71,'Absolutní-BODY'!$E$2:$O$161,10,FALSE))</f>
      </c>
      <c r="CB71" s="57">
        <f>IF($BT71=0,"",VLOOKUP($BT71,'Absolutní-BODY'!$E$2:$O$161,11,FALSE))</f>
      </c>
      <c r="CD71" s="328">
        <f>IF(CA74=0,10000,CA74)</f>
        <v>10000</v>
      </c>
      <c r="CE71" s="72">
        <v>9</v>
      </c>
      <c r="CF71" s="72">
        <v>5</v>
      </c>
      <c r="CG71" s="72"/>
    </row>
    <row r="72" spans="2:85" ht="15" customHeight="1" thickBot="1">
      <c r="B72" s="52">
        <v>2</v>
      </c>
      <c r="C72" s="53">
        <f>IF(D72=0,"",VLOOKUP($D72,#REF!,2,FALSE))</f>
      </c>
      <c r="D72" s="54"/>
      <c r="E72" s="55">
        <f>IF($D72=0,"",VLOOKUP($D72,'Absolutní-BODY'!$E$2:$O$161,4,FALSE))</f>
      </c>
      <c r="F72" s="55">
        <f>IF($D72=0,"",VLOOKUP($D72,'Absolutní-BODY'!$E$2:$O$161,5,FALSE))</f>
      </c>
      <c r="G72" s="55">
        <f>IF($D72=0,"",VLOOKUP($D72,'Absolutní-BODY'!$E$2:$O$161,6,FALSE))</f>
      </c>
      <c r="H72" s="55">
        <f>IF($D72=0,"",VLOOKUP($D72,'Absolutní-BODY'!$E$2:$O$161,7,FALSE))</f>
      </c>
      <c r="I72" s="56">
        <f>IF($D72=0,"",VLOOKUP($D72,'Absolutní-BODY'!$E$2:$O$161,8,FALSE))</f>
      </c>
      <c r="J72" s="56">
        <f>IF($D72=0,"",VLOOKUP($D72,'Absolutní-BODY'!$E$2:$O$161,9,FALSE))</f>
      </c>
      <c r="K72" s="56">
        <f>IF($D72=0,"",VLOOKUP($D72,'Absolutní-BODY'!$E$2:$O$161,10,FALSE))</f>
      </c>
      <c r="L72" s="57">
        <f>IF($D72=0,"",VLOOKUP($D72,'Absolutní-BODY'!$E$2:$O$161,11,FALSE))</f>
      </c>
      <c r="N72" s="328">
        <f>IF(K79=0,10000,K79)</f>
        <v>10000</v>
      </c>
      <c r="O72" s="72">
        <v>7</v>
      </c>
      <c r="P72" s="72">
        <v>4</v>
      </c>
      <c r="S72" s="58" t="s">
        <v>0</v>
      </c>
      <c r="T72" s="59">
        <f>IF(U72=0,"",VLOOKUP($U72,#REF!,2,FALSE))</f>
      </c>
      <c r="U72" s="60"/>
      <c r="V72" s="61">
        <f>IF($U72=0,"",VLOOKUP($U72,'Absolutní-BODY'!$E$2:$O$161,4,FALSE))</f>
      </c>
      <c r="W72" s="61">
        <f>IF($U72=0,"",VLOOKUP($U72,'Absolutní-BODY'!$E$2:$O$161,5,FALSE))</f>
      </c>
      <c r="X72" s="61">
        <f>IF($U72=0,"",VLOOKUP($U72,'Absolutní-BODY'!$E$2:$O$161,6,FALSE))</f>
      </c>
      <c r="Y72" s="61">
        <f>IF($U72=0,"",VLOOKUP($U72,'Absolutní-BODY'!$E$2:$O$161,7,FALSE))</f>
      </c>
      <c r="Z72" s="62">
        <f>IF($U72=0,"",VLOOKUP($U72,'Absolutní-BODY'!$E$2:$O$161,8,FALSE))</f>
      </c>
      <c r="AA72" s="62">
        <f>IF($U72=0,"",VLOOKUP($U72,'Absolutní-BODY'!$E$2:$O$161,9,FALSE))</f>
      </c>
      <c r="AB72" s="62">
        <f>IF($U72=0,"",VLOOKUP($U72,'Absolutní-BODY'!$E$2:$O$161,10,FALSE))</f>
      </c>
      <c r="AC72" s="63">
        <f>IF($U72=0,"",VLOOKUP($U72,'Absolutní-BODY'!$E$2:$O$161,11,FALSE))</f>
      </c>
      <c r="AE72" s="328">
        <f>IF(AB74=0,10000,AB74)</f>
        <v>10000</v>
      </c>
      <c r="AF72" s="72">
        <v>9</v>
      </c>
      <c r="AG72" s="72">
        <v>6</v>
      </c>
      <c r="AJ72" s="58" t="s">
        <v>0</v>
      </c>
      <c r="AK72" s="59">
        <f>IF(AL72=0,"",VLOOKUP($AL72,#REF!,2,FALSE))</f>
      </c>
      <c r="AL72" s="60"/>
      <c r="AM72" s="61">
        <f>IF($AL72=0,"",VLOOKUP($AL72,'Absolutní-BODY'!$E$2:$O$161,4,FALSE))</f>
      </c>
      <c r="AN72" s="61">
        <f>IF($AL72=0,"",VLOOKUP($AL72,'Absolutní-BODY'!$E$2:$O$161,5,FALSE))</f>
      </c>
      <c r="AO72" s="61">
        <f>IF($AL72=0,"",VLOOKUP($AL72,'Absolutní-BODY'!$E$2:$O$161,6,FALSE))</f>
      </c>
      <c r="AP72" s="61">
        <f>IF($AL72=0,"",VLOOKUP($AL72,'Absolutní-BODY'!$E$2:$O$161,7,FALSE))</f>
      </c>
      <c r="AQ72" s="62">
        <f>IF($AL72=0,"",VLOOKUP($AL72,'Absolutní-BODY'!$E$2:$O$161,8,FALSE))</f>
      </c>
      <c r="AR72" s="62">
        <f>IF($AL72=0,"",VLOOKUP($AL72,'Absolutní-BODY'!$E$2:$O$161,9,FALSE))</f>
      </c>
      <c r="AS72" s="62">
        <f>IF($AL72=0,"",VLOOKUP($AL72,'Absolutní-BODY'!$E$2:$O$161,10,FALSE))</f>
      </c>
      <c r="AT72" s="63">
        <f>IF($AL72=0,"",VLOOKUP($AL72,'Absolutní-BODY'!$E$2:$O$161,11,FALSE))</f>
      </c>
      <c r="AV72" s="328">
        <f>IF(AS74=0,10000,AS74)</f>
        <v>10000</v>
      </c>
      <c r="AW72" s="72">
        <v>9</v>
      </c>
      <c r="AX72" s="72">
        <v>6</v>
      </c>
      <c r="AY72" s="72"/>
      <c r="BA72" s="58" t="s">
        <v>0</v>
      </c>
      <c r="BB72" s="59">
        <f>IF(BC72=0,"",VLOOKUP($BC72,#REF!,2,FALSE))</f>
      </c>
      <c r="BC72" s="60"/>
      <c r="BD72" s="61">
        <f>IF($BC72=0,"",VLOOKUP($BC72,'Absolutní-BODY'!$E$2:$O$161,4,FALSE))</f>
      </c>
      <c r="BE72" s="61">
        <f>IF($BC72=0,"",VLOOKUP($BC72,'Absolutní-BODY'!$E$2:$O$161,5,FALSE))</f>
      </c>
      <c r="BF72" s="61">
        <f>IF($BC72=0,"",VLOOKUP($BC72,'Absolutní-BODY'!$E$2:$O$161,6,FALSE))</f>
      </c>
      <c r="BG72" s="61">
        <f>IF($BC72=0,"",VLOOKUP($BC72,'Absolutní-BODY'!$E$2:$O$161,7,FALSE))</f>
      </c>
      <c r="BH72" s="62">
        <f>IF($BC72=0,"",VLOOKUP($BC72,'Absolutní-BODY'!$E$2:$O$161,8,FALSE))</f>
      </c>
      <c r="BI72" s="62">
        <f>IF($BC72=0,"",VLOOKUP($BC72,'Absolutní-BODY'!$E$2:$O$161,9,FALSE))</f>
      </c>
      <c r="BJ72" s="62">
        <f>IF($BC72=0,"",VLOOKUP($BC72,'Absolutní-BODY'!$E$2:$O$161,10,FALSE))</f>
      </c>
      <c r="BK72" s="63">
        <f>IF($BC72=0,"",VLOOKUP($BC72,'Absolutní-BODY'!$E$2:$O$161,11,FALSE))</f>
      </c>
      <c r="BM72" s="328">
        <f>IF(BJ74=0,10000,BJ74)</f>
        <v>10000</v>
      </c>
      <c r="BN72" s="72">
        <v>9</v>
      </c>
      <c r="BO72" s="72">
        <v>6</v>
      </c>
      <c r="BP72" s="72"/>
      <c r="BR72" s="58" t="s">
        <v>0</v>
      </c>
      <c r="BS72" s="59">
        <f>IF(BT72=0,"",VLOOKUP($BT72,#REF!,2,FALSE))</f>
      </c>
      <c r="BT72" s="60"/>
      <c r="BU72" s="61">
        <f>IF($BT72=0,"",VLOOKUP($BT72,'Absolutní-BODY'!$E$2:$O$161,4,FALSE))</f>
      </c>
      <c r="BV72" s="61">
        <f>IF($BT72=0,"",VLOOKUP($BT72,'Absolutní-BODY'!$E$2:$O$161,5,FALSE))</f>
      </c>
      <c r="BW72" s="61">
        <f>IF($BT72=0,"",VLOOKUP($BT72,'Absolutní-BODY'!$E$2:$O$161,6,FALSE))</f>
      </c>
      <c r="BX72" s="61">
        <f>IF($BT72=0,"",VLOOKUP($BT72,'Absolutní-BODY'!$E$2:$O$161,7,FALSE))</f>
      </c>
      <c r="BY72" s="62">
        <f>IF($BT72=0,"",VLOOKUP($BT72,'Absolutní-BODY'!$E$2:$O$161,8,FALSE))</f>
      </c>
      <c r="BZ72" s="62">
        <f>IF($BT72=0,"",VLOOKUP($BT72,'Absolutní-BODY'!$E$2:$O$161,9,FALSE))</f>
      </c>
      <c r="CA72" s="62">
        <f>IF($BT72=0,"",VLOOKUP($BT72,'Absolutní-BODY'!$E$2:$O$161,10,FALSE))</f>
      </c>
      <c r="CB72" s="63">
        <f>IF($BT72=0,"",VLOOKUP($BT72,'Absolutní-BODY'!$E$2:$O$161,11,FALSE))</f>
      </c>
      <c r="CD72" s="328">
        <f>IF(CA74=0,10000,CA74)</f>
        <v>10000</v>
      </c>
      <c r="CE72" s="72">
        <v>9</v>
      </c>
      <c r="CF72" s="72">
        <v>6</v>
      </c>
      <c r="CG72" s="72"/>
    </row>
    <row r="73" spans="2:85" ht="15" customHeight="1" thickBot="1">
      <c r="B73" s="52">
        <v>3</v>
      </c>
      <c r="C73" s="53">
        <f>IF(D73=0,"",VLOOKUP($D73,#REF!,2,FALSE))</f>
      </c>
      <c r="D73" s="54"/>
      <c r="E73" s="55">
        <f>IF($D73=0,"",VLOOKUP($D73,'Absolutní-BODY'!$E$2:$O$161,4,FALSE))</f>
      </c>
      <c r="F73" s="55">
        <f>IF($D73=0,"",VLOOKUP($D73,'Absolutní-BODY'!$E$2:$O$161,5,FALSE))</f>
      </c>
      <c r="G73" s="55">
        <f>IF($D73=0,"",VLOOKUP($D73,'Absolutní-BODY'!$E$2:$O$161,6,FALSE))</f>
      </c>
      <c r="H73" s="55">
        <f>IF($D73=0,"",VLOOKUP($D73,'Absolutní-BODY'!$E$2:$O$161,7,FALSE))</f>
      </c>
      <c r="I73" s="56">
        <f>IF($D73=0,"",VLOOKUP($D73,'Absolutní-BODY'!$E$2:$O$161,8,FALSE))</f>
      </c>
      <c r="J73" s="56">
        <f>IF($D73=0,"",VLOOKUP($D73,'Absolutní-BODY'!$E$2:$O$161,9,FALSE))</f>
      </c>
      <c r="K73" s="56">
        <f>IF($D73=0,"",VLOOKUP($D73,'Absolutní-BODY'!$E$2:$O$161,10,FALSE))</f>
      </c>
      <c r="L73" s="57">
        <f>IF($D73=0,"",VLOOKUP($D73,'Absolutní-BODY'!$E$2:$O$161,11,FALSE))</f>
      </c>
      <c r="N73" s="328">
        <f>IF(K79=0,10000,K79)</f>
        <v>10000</v>
      </c>
      <c r="O73" s="72">
        <v>7</v>
      </c>
      <c r="P73" s="72">
        <v>5</v>
      </c>
      <c r="S73" s="64"/>
      <c r="T73" s="65"/>
      <c r="U73" s="65"/>
      <c r="V73" s="66">
        <f aca="true" t="shared" si="38" ref="V73:AC73">SUM(V69:V72)</f>
        <v>0</v>
      </c>
      <c r="W73" s="67">
        <f t="shared" si="38"/>
        <v>0</v>
      </c>
      <c r="X73" s="67">
        <f t="shared" si="38"/>
        <v>0</v>
      </c>
      <c r="Y73" s="67">
        <f t="shared" si="38"/>
        <v>0</v>
      </c>
      <c r="Z73" s="68">
        <f t="shared" si="38"/>
        <v>0</v>
      </c>
      <c r="AA73" s="68">
        <f t="shared" si="38"/>
        <v>0</v>
      </c>
      <c r="AB73" s="68">
        <f t="shared" si="38"/>
        <v>0</v>
      </c>
      <c r="AC73" s="69">
        <f t="shared" si="38"/>
        <v>0</v>
      </c>
      <c r="AE73" s="328">
        <f>IF(AB74=0,10000,AB74)</f>
        <v>10000</v>
      </c>
      <c r="AF73" s="72">
        <v>9</v>
      </c>
      <c r="AG73" s="72">
        <v>7</v>
      </c>
      <c r="AJ73" s="64"/>
      <c r="AK73" s="65"/>
      <c r="AL73" s="65"/>
      <c r="AM73" s="66">
        <f aca="true" t="shared" si="39" ref="AM73:AT73">SUM(AM69:AM72)</f>
        <v>0</v>
      </c>
      <c r="AN73" s="67">
        <f t="shared" si="39"/>
        <v>0</v>
      </c>
      <c r="AO73" s="67">
        <f t="shared" si="39"/>
        <v>0</v>
      </c>
      <c r="AP73" s="67">
        <f t="shared" si="39"/>
        <v>0</v>
      </c>
      <c r="AQ73" s="68">
        <f t="shared" si="39"/>
        <v>0</v>
      </c>
      <c r="AR73" s="68">
        <f t="shared" si="39"/>
        <v>0</v>
      </c>
      <c r="AS73" s="68">
        <f t="shared" si="39"/>
        <v>0</v>
      </c>
      <c r="AT73" s="69">
        <f t="shared" si="39"/>
        <v>0</v>
      </c>
      <c r="AV73" s="328">
        <f>IF(AS74=0,10000,AS74)</f>
        <v>10000</v>
      </c>
      <c r="AW73" s="72">
        <v>9</v>
      </c>
      <c r="AX73" s="72">
        <v>7</v>
      </c>
      <c r="AY73" s="72"/>
      <c r="BA73" s="64"/>
      <c r="BB73" s="65"/>
      <c r="BC73" s="65"/>
      <c r="BD73" s="66">
        <f aca="true" t="shared" si="40" ref="BD73:BK73">SUM(BD69:BD72)</f>
        <v>0</v>
      </c>
      <c r="BE73" s="67">
        <f t="shared" si="40"/>
        <v>0</v>
      </c>
      <c r="BF73" s="67">
        <f t="shared" si="40"/>
        <v>0</v>
      </c>
      <c r="BG73" s="67">
        <f t="shared" si="40"/>
        <v>0</v>
      </c>
      <c r="BH73" s="68">
        <f t="shared" si="40"/>
        <v>0</v>
      </c>
      <c r="BI73" s="68">
        <f t="shared" si="40"/>
        <v>0</v>
      </c>
      <c r="BJ73" s="68">
        <f t="shared" si="40"/>
        <v>0</v>
      </c>
      <c r="BK73" s="69">
        <f t="shared" si="40"/>
        <v>0</v>
      </c>
      <c r="BM73" s="328">
        <f>IF(BJ74=0,10000,BJ74)</f>
        <v>10000</v>
      </c>
      <c r="BN73" s="72">
        <v>9</v>
      </c>
      <c r="BO73" s="72">
        <v>7</v>
      </c>
      <c r="BP73" s="72"/>
      <c r="BR73" s="64"/>
      <c r="BS73" s="65"/>
      <c r="BT73" s="65"/>
      <c r="BU73" s="66">
        <f aca="true" t="shared" si="41" ref="BU73:CB73">SUM(BU69:BU72)</f>
        <v>0</v>
      </c>
      <c r="BV73" s="67">
        <f t="shared" si="41"/>
        <v>0</v>
      </c>
      <c r="BW73" s="67">
        <f t="shared" si="41"/>
        <v>0</v>
      </c>
      <c r="BX73" s="67">
        <f t="shared" si="41"/>
        <v>0</v>
      </c>
      <c r="BY73" s="68">
        <f t="shared" si="41"/>
        <v>0</v>
      </c>
      <c r="BZ73" s="68">
        <f t="shared" si="41"/>
        <v>0</v>
      </c>
      <c r="CA73" s="68">
        <f t="shared" si="41"/>
        <v>0</v>
      </c>
      <c r="CB73" s="69">
        <f t="shared" si="41"/>
        <v>0</v>
      </c>
      <c r="CD73" s="328">
        <f>IF(CA74=0,10000,CA74)</f>
        <v>10000</v>
      </c>
      <c r="CE73" s="72">
        <v>9</v>
      </c>
      <c r="CF73" s="72">
        <v>7</v>
      </c>
      <c r="CG73" s="72"/>
    </row>
    <row r="74" spans="2:85" ht="15" customHeight="1" thickBot="1">
      <c r="B74" s="52">
        <v>4</v>
      </c>
      <c r="C74" s="53">
        <f>IF(D74=0,"",VLOOKUP($D74,#REF!,2,FALSE))</f>
      </c>
      <c r="D74" s="54"/>
      <c r="E74" s="55">
        <f>IF($D74=0,"",VLOOKUP($D74,'Absolutní-BODY'!$E$2:$O$161,4,FALSE))</f>
      </c>
      <c r="F74" s="55">
        <f>IF($D74=0,"",VLOOKUP($D74,'Absolutní-BODY'!$E$2:$O$161,5,FALSE))</f>
      </c>
      <c r="G74" s="55">
        <f>IF($D74=0,"",VLOOKUP($D74,'Absolutní-BODY'!$E$2:$O$161,6,FALSE))</f>
      </c>
      <c r="H74" s="55">
        <f>IF($D74=0,"",VLOOKUP($D74,'Absolutní-BODY'!$E$2:$O$161,7,FALSE))</f>
      </c>
      <c r="I74" s="56">
        <f>IF($D74=0,"",VLOOKUP($D74,'Absolutní-BODY'!$E$2:$O$161,8,FALSE))</f>
      </c>
      <c r="J74" s="56">
        <f>IF($D74=0,"",VLOOKUP($D74,'Absolutní-BODY'!$E$2:$O$161,9,FALSE))</f>
      </c>
      <c r="K74" s="56">
        <f>IF($D74=0,"",VLOOKUP($D74,'Absolutní-BODY'!$E$2:$O$161,10,FALSE))</f>
      </c>
      <c r="L74" s="57">
        <f>IF($D74=0,"",VLOOKUP($D74,'Absolutní-BODY'!$E$2:$O$161,11,FALSE))</f>
      </c>
      <c r="N74" s="328">
        <f>IF(K79=0,10000,K79)</f>
        <v>10000</v>
      </c>
      <c r="O74" s="72">
        <v>7</v>
      </c>
      <c r="P74" s="72">
        <v>6</v>
      </c>
      <c r="S74" s="312">
        <f>T68</f>
      </c>
      <c r="T74" s="309"/>
      <c r="U74" s="346">
        <f>AH74</f>
        <v>0</v>
      </c>
      <c r="V74" s="311" t="s">
        <v>17</v>
      </c>
      <c r="W74" s="70"/>
      <c r="X74" s="70" t="s">
        <v>78</v>
      </c>
      <c r="Y74" s="341">
        <f>SUM(V73:AC73)</f>
        <v>0</v>
      </c>
      <c r="Z74" s="307" t="s">
        <v>1</v>
      </c>
      <c r="AA74" s="136"/>
      <c r="AB74" s="307">
        <f>SUM(V73:AC73)</f>
        <v>0</v>
      </c>
      <c r="AC74" s="308"/>
      <c r="AE74" s="328">
        <f>IF(AB74=0,10000,AB74)</f>
        <v>10000</v>
      </c>
      <c r="AF74" s="72">
        <v>9</v>
      </c>
      <c r="AG74" s="72">
        <v>8</v>
      </c>
      <c r="AH74" s="331">
        <f>IF(AH66&lt;1,0,AH66-1)</f>
        <v>0</v>
      </c>
      <c r="AJ74" s="312">
        <f>AK68</f>
      </c>
      <c r="AK74" s="309"/>
      <c r="AL74" s="346">
        <f>AY74</f>
        <v>0</v>
      </c>
      <c r="AM74" s="311" t="s">
        <v>17</v>
      </c>
      <c r="AN74" s="70"/>
      <c r="AO74" s="70" t="s">
        <v>78</v>
      </c>
      <c r="AP74" s="341">
        <f>SUM(AM73:AT73)</f>
        <v>0</v>
      </c>
      <c r="AQ74" s="307" t="s">
        <v>1</v>
      </c>
      <c r="AR74" s="136"/>
      <c r="AS74" s="307">
        <f>SUM(AM73:AT73)</f>
        <v>0</v>
      </c>
      <c r="AT74" s="308"/>
      <c r="AV74" s="328">
        <f>IF(AS74=0,10000,AS74)</f>
        <v>10000</v>
      </c>
      <c r="AW74" s="72">
        <v>9</v>
      </c>
      <c r="AX74" s="72">
        <v>8</v>
      </c>
      <c r="AY74" s="331">
        <f>IF(AY66&lt;1,0,AY66-1)</f>
        <v>0</v>
      </c>
      <c r="BA74" s="312">
        <f>BB68</f>
      </c>
      <c r="BB74" s="309"/>
      <c r="BC74" s="346">
        <f>BP74</f>
        <v>0</v>
      </c>
      <c r="BD74" s="311" t="s">
        <v>17</v>
      </c>
      <c r="BE74" s="70"/>
      <c r="BF74" s="70" t="s">
        <v>78</v>
      </c>
      <c r="BG74" s="341">
        <f>SUM(BD73:BK73)</f>
        <v>0</v>
      </c>
      <c r="BH74" s="307" t="s">
        <v>1</v>
      </c>
      <c r="BI74" s="136"/>
      <c r="BJ74" s="307">
        <f>SUM(BD73:BK73)</f>
        <v>0</v>
      </c>
      <c r="BK74" s="308"/>
      <c r="BM74" s="328">
        <f>IF(BJ74=0,10000,BJ74)</f>
        <v>10000</v>
      </c>
      <c r="BN74" s="72">
        <v>9</v>
      </c>
      <c r="BO74" s="72">
        <v>8</v>
      </c>
      <c r="BP74" s="331">
        <f>IF(BP66&lt;1,0,BP66-1)</f>
        <v>0</v>
      </c>
      <c r="BR74" s="312">
        <f>BS68</f>
      </c>
      <c r="BS74" s="309"/>
      <c r="BT74" s="346">
        <f>CG74</f>
        <v>0</v>
      </c>
      <c r="BU74" s="311" t="s">
        <v>17</v>
      </c>
      <c r="BV74" s="70"/>
      <c r="BW74" s="70" t="s">
        <v>78</v>
      </c>
      <c r="BX74" s="341">
        <f>SUM(BU73:CB73)</f>
        <v>0</v>
      </c>
      <c r="BY74" s="307" t="s">
        <v>1</v>
      </c>
      <c r="BZ74" s="136"/>
      <c r="CA74" s="307">
        <f>SUM(BU73:CB73)</f>
        <v>0</v>
      </c>
      <c r="CB74" s="308"/>
      <c r="CD74" s="328">
        <f>IF(CA74=0,10000,CA74)</f>
        <v>10000</v>
      </c>
      <c r="CE74" s="72">
        <v>9</v>
      </c>
      <c r="CF74" s="72">
        <v>8</v>
      </c>
      <c r="CG74" s="331">
        <f>IF(CG66&lt;1,0,CG66-1)</f>
        <v>0</v>
      </c>
    </row>
    <row r="75" spans="2:85" ht="15" customHeight="1" thickBot="1">
      <c r="B75" s="52">
        <v>5</v>
      </c>
      <c r="C75" s="53">
        <f>IF(D75=0,"",VLOOKUP($D75,#REF!,2,FALSE))</f>
      </c>
      <c r="D75" s="54"/>
      <c r="E75" s="55">
        <f>IF($D75=0,"",VLOOKUP($D75,'Absolutní-BODY'!$E$2:$O$161,4,FALSE))</f>
      </c>
      <c r="F75" s="55">
        <f>IF($D75=0,"",VLOOKUP($D75,'Absolutní-BODY'!$E$2:$O$161,5,FALSE))</f>
      </c>
      <c r="G75" s="55">
        <f>IF($D75=0,"",VLOOKUP($D75,'Absolutní-BODY'!$E$2:$O$161,6,FALSE))</f>
      </c>
      <c r="H75" s="55">
        <f>IF($D75=0,"",VLOOKUP($D75,'Absolutní-BODY'!$E$2:$O$161,7,FALSE))</f>
      </c>
      <c r="I75" s="56">
        <f>IF($D75=0,"",VLOOKUP($D75,'Absolutní-BODY'!$E$2:$O$161,8,FALSE))</f>
      </c>
      <c r="J75" s="56">
        <f>IF($D75=0,"",VLOOKUP($D75,'Absolutní-BODY'!$E$2:$O$161,9,FALSE))</f>
      </c>
      <c r="K75" s="56">
        <f>IF($D75=0,"",VLOOKUP($D75,'Absolutní-BODY'!$E$2:$O$161,10,FALSE))</f>
      </c>
      <c r="L75" s="57">
        <f>IF($D75=0,"",VLOOKUP($D75,'Absolutní-BODY'!$E$2:$O$161,11,FALSE))</f>
      </c>
      <c r="N75" s="328">
        <f>IF(K79=0,10000,K79)</f>
        <v>10000</v>
      </c>
      <c r="O75" s="72">
        <v>7</v>
      </c>
      <c r="P75" s="72">
        <v>7</v>
      </c>
      <c r="R75" s="37" t="s">
        <v>253</v>
      </c>
      <c r="AD75" s="37" t="s">
        <v>253</v>
      </c>
      <c r="AE75" s="328">
        <f>IF(AB82=0,10000,AB82)</f>
        <v>10000</v>
      </c>
      <c r="AF75" s="72">
        <v>10</v>
      </c>
      <c r="AG75" s="72">
        <v>1</v>
      </c>
      <c r="AI75" s="37" t="s">
        <v>253</v>
      </c>
      <c r="AJ75" s="334"/>
      <c r="AK75" s="334"/>
      <c r="AL75" s="334"/>
      <c r="AM75" s="334"/>
      <c r="AN75" s="334"/>
      <c r="AO75" s="334"/>
      <c r="AP75" s="334"/>
      <c r="AQ75" s="334"/>
      <c r="AR75" s="334"/>
      <c r="AS75" s="334"/>
      <c r="AT75" s="334"/>
      <c r="AV75" s="328">
        <f>IF(AS82=0,10000,AS82)</f>
        <v>10000</v>
      </c>
      <c r="AW75" s="72">
        <v>10</v>
      </c>
      <c r="AX75" s="72">
        <v>1</v>
      </c>
      <c r="AY75" s="72"/>
      <c r="AZ75" s="37" t="s">
        <v>253</v>
      </c>
      <c r="BA75" s="334"/>
      <c r="BB75" s="334"/>
      <c r="BC75" s="334"/>
      <c r="BD75" s="334"/>
      <c r="BE75" s="334"/>
      <c r="BF75" s="334"/>
      <c r="BG75" s="334"/>
      <c r="BH75" s="334"/>
      <c r="BI75" s="334"/>
      <c r="BJ75" s="334"/>
      <c r="BK75" s="334"/>
      <c r="BM75" s="328">
        <f>IF(BJ82=0,10000,BJ82)</f>
        <v>10000</v>
      </c>
      <c r="BN75" s="72">
        <v>10</v>
      </c>
      <c r="BO75" s="72">
        <v>1</v>
      </c>
      <c r="BP75" s="72"/>
      <c r="BQ75" s="37" t="s">
        <v>253</v>
      </c>
      <c r="BR75" s="334"/>
      <c r="BS75" s="334"/>
      <c r="BT75" s="334"/>
      <c r="BU75" s="334"/>
      <c r="BV75" s="334"/>
      <c r="BW75" s="334"/>
      <c r="BX75" s="334"/>
      <c r="BY75" s="334"/>
      <c r="BZ75" s="334"/>
      <c r="CA75" s="334"/>
      <c r="CB75" s="334"/>
      <c r="CD75" s="328">
        <f>IF(CA82=0,10000,CA82)</f>
        <v>10000</v>
      </c>
      <c r="CE75" s="72">
        <v>10</v>
      </c>
      <c r="CF75" s="72">
        <v>1</v>
      </c>
      <c r="CG75" s="72"/>
    </row>
    <row r="76" spans="2:85" ht="15" customHeight="1" thickBot="1">
      <c r="B76" s="52">
        <v>6</v>
      </c>
      <c r="C76" s="53">
        <f>IF(D76=0,"",VLOOKUP($D76,#REF!,2,FALSE))</f>
      </c>
      <c r="D76" s="294"/>
      <c r="E76" s="55">
        <f>IF($D76=0,"",VLOOKUP($D76,'Absolutní-BODY'!$E$2:$O$161,4,FALSE))</f>
      </c>
      <c r="F76" s="55">
        <f>IF($D76=0,"",VLOOKUP($D76,'Absolutní-BODY'!$E$2:$O$161,5,FALSE))</f>
      </c>
      <c r="G76" s="55">
        <f>IF($D76=0,"",VLOOKUP($D76,'Absolutní-BODY'!$E$2:$O$161,6,FALSE))</f>
      </c>
      <c r="H76" s="55">
        <f>IF($D76=0,"",VLOOKUP($D76,'Absolutní-BODY'!$E$2:$O$161,7,FALSE))</f>
      </c>
      <c r="I76" s="56">
        <f>IF($D76=0,"",VLOOKUP($D76,'Absolutní-BODY'!$E$2:$O$161,8,FALSE))</f>
      </c>
      <c r="J76" s="56">
        <f>IF($D76=0,"",VLOOKUP($D76,'Absolutní-BODY'!$E$2:$O$161,9,FALSE))</f>
      </c>
      <c r="K76" s="56">
        <f>IF($D76=0,"",VLOOKUP($D76,'Absolutní-BODY'!$E$2:$O$161,10,FALSE))</f>
      </c>
      <c r="L76" s="57">
        <f>IF($D76=0,"",VLOOKUP($D76,'Absolutní-BODY'!$E$2:$O$161,11,FALSE))</f>
      </c>
      <c r="N76" s="328">
        <f>IF(K79=0,10000,K79)</f>
        <v>10000</v>
      </c>
      <c r="O76" s="72">
        <v>7</v>
      </c>
      <c r="P76" s="72">
        <v>8</v>
      </c>
      <c r="S76" s="41"/>
      <c r="T76" s="304">
        <f>IF(U77=0,"",VLOOKUP($U77,#REF!,7,FALSE))</f>
      </c>
      <c r="U76" s="40" t="s">
        <v>8</v>
      </c>
      <c r="V76" s="42">
        <v>1</v>
      </c>
      <c r="W76" s="42">
        <v>2</v>
      </c>
      <c r="X76" s="42">
        <v>3</v>
      </c>
      <c r="Y76" s="340">
        <v>4</v>
      </c>
      <c r="Z76" s="42">
        <v>5</v>
      </c>
      <c r="AA76" s="42">
        <v>6</v>
      </c>
      <c r="AB76" s="42">
        <v>7</v>
      </c>
      <c r="AC76" s="42">
        <v>8</v>
      </c>
      <c r="AE76" s="328">
        <f>IF(AB82=0,10000,AB82)</f>
        <v>10000</v>
      </c>
      <c r="AF76" s="72">
        <v>10</v>
      </c>
      <c r="AG76" s="72">
        <v>2</v>
      </c>
      <c r="AJ76" s="41"/>
      <c r="AK76" s="304">
        <f>IF(AL77=0,"",VLOOKUP($AL77,#REF!,7,FALSE))</f>
      </c>
      <c r="AL76" s="40" t="s">
        <v>8</v>
      </c>
      <c r="AM76" s="42">
        <v>1</v>
      </c>
      <c r="AN76" s="42">
        <v>2</v>
      </c>
      <c r="AO76" s="42">
        <v>3</v>
      </c>
      <c r="AP76" s="340">
        <v>4</v>
      </c>
      <c r="AQ76" s="42">
        <v>5</v>
      </c>
      <c r="AR76" s="42">
        <v>6</v>
      </c>
      <c r="AS76" s="42">
        <v>7</v>
      </c>
      <c r="AT76" s="42">
        <v>8</v>
      </c>
      <c r="AV76" s="328">
        <f>IF(AS82=0,10000,AS82)</f>
        <v>10000</v>
      </c>
      <c r="AW76" s="72">
        <v>10</v>
      </c>
      <c r="AX76" s="72">
        <v>2</v>
      </c>
      <c r="AY76" s="72"/>
      <c r="BA76" s="41"/>
      <c r="BB76" s="304">
        <f>IF(BC77=0,"",VLOOKUP($BC77,#REF!,7,FALSE))</f>
      </c>
      <c r="BC76" s="40" t="s">
        <v>8</v>
      </c>
      <c r="BD76" s="42">
        <v>1</v>
      </c>
      <c r="BE76" s="42">
        <v>2</v>
      </c>
      <c r="BF76" s="42">
        <v>3</v>
      </c>
      <c r="BG76" s="340">
        <v>4</v>
      </c>
      <c r="BH76" s="42">
        <v>5</v>
      </c>
      <c r="BI76" s="42">
        <v>6</v>
      </c>
      <c r="BJ76" s="42">
        <v>7</v>
      </c>
      <c r="BK76" s="42">
        <v>8</v>
      </c>
      <c r="BM76" s="328">
        <f>IF(BJ82=0,10000,BJ82)</f>
        <v>10000</v>
      </c>
      <c r="BN76" s="72">
        <v>10</v>
      </c>
      <c r="BO76" s="72">
        <v>2</v>
      </c>
      <c r="BP76" s="72"/>
      <c r="BR76" s="41"/>
      <c r="BS76" s="304">
        <f>IF(BT77=0,"",VLOOKUP($BT77,#REF!,7,FALSE))</f>
      </c>
      <c r="BT76" s="40" t="s">
        <v>8</v>
      </c>
      <c r="BU76" s="42">
        <v>1</v>
      </c>
      <c r="BV76" s="42">
        <v>2</v>
      </c>
      <c r="BW76" s="42">
        <v>3</v>
      </c>
      <c r="BX76" s="340">
        <v>4</v>
      </c>
      <c r="BY76" s="42">
        <v>5</v>
      </c>
      <c r="BZ76" s="42">
        <v>6</v>
      </c>
      <c r="CA76" s="42">
        <v>7</v>
      </c>
      <c r="CB76" s="42">
        <v>8</v>
      </c>
      <c r="CD76" s="328">
        <f>IF(CA82=0,10000,CA82)</f>
        <v>10000</v>
      </c>
      <c r="CE76" s="72">
        <v>10</v>
      </c>
      <c r="CF76" s="72">
        <v>2</v>
      </c>
      <c r="CG76" s="72"/>
    </row>
    <row r="77" spans="2:85" ht="15" customHeight="1" thickBot="1">
      <c r="B77" s="58" t="s">
        <v>0</v>
      </c>
      <c r="C77" s="59">
        <f>IF(D77=0,"",VLOOKUP($D77,#REF!,2,FALSE))</f>
      </c>
      <c r="D77" s="60"/>
      <c r="E77" s="61">
        <f>IF($D77=0,"",VLOOKUP($D77,'Absolutní-BODY'!$E$2:$O$161,4,FALSE))</f>
      </c>
      <c r="F77" s="61">
        <f>IF($D77=0,"",VLOOKUP($D77,'Absolutní-BODY'!$E$2:$O$161,5,FALSE))</f>
      </c>
      <c r="G77" s="61">
        <f>IF($D77=0,"",VLOOKUP($D77,'Absolutní-BODY'!$E$2:$O$161,6,FALSE))</f>
      </c>
      <c r="H77" s="61">
        <f>IF($D77=0,"",VLOOKUP($D77,'Absolutní-BODY'!$E$2:$O$161,7,FALSE))</f>
      </c>
      <c r="I77" s="62">
        <f>IF($D77=0,"",VLOOKUP($D77,'Absolutní-BODY'!$E$2:$O$161,8,FALSE))</f>
      </c>
      <c r="J77" s="62">
        <f>IF($D77=0,"",VLOOKUP($D77,'Absolutní-BODY'!$E$2:$O$161,9,FALSE))</f>
      </c>
      <c r="K77" s="62">
        <f>IF($D77=0,"",VLOOKUP($D77,'Absolutní-BODY'!$E$2:$O$161,10,FALSE))</f>
      </c>
      <c r="L77" s="63">
        <f>IF($D77=0,"",VLOOKUP($D77,'Absolutní-BODY'!$E$2:$O$161,11,FALSE))</f>
      </c>
      <c r="N77" s="328">
        <f>IF(K79=0,10000,K79)</f>
        <v>10000</v>
      </c>
      <c r="O77" s="72">
        <v>7</v>
      </c>
      <c r="P77" s="72">
        <v>9</v>
      </c>
      <c r="S77" s="45">
        <v>1</v>
      </c>
      <c r="T77" s="46">
        <f>IF(U77=0,"",VLOOKUP($U77,#REF!,2,FALSE))</f>
      </c>
      <c r="U77" s="47"/>
      <c r="V77" s="48">
        <f>IF($U77=0,"",VLOOKUP($U77,'Absolutní-BODY'!$E$2:$O$161,4,FALSE))</f>
      </c>
      <c r="W77" s="48">
        <f>IF($U77=0,"",VLOOKUP($U77,'Absolutní-BODY'!$E$2:$O$161,5,FALSE))</f>
      </c>
      <c r="X77" s="48">
        <f>IF($U77=0,"",VLOOKUP($U77,'Absolutní-BODY'!$E$2:$O$161,6,FALSE))</f>
      </c>
      <c r="Y77" s="48">
        <f>IF($U77=0,"",VLOOKUP($U77,'Absolutní-BODY'!$E$2:$O$161,7,FALSE))</f>
      </c>
      <c r="Z77" s="49">
        <f>IF($U77=0,"",VLOOKUP($U77,'Absolutní-BODY'!$E$2:$O$161,8,FALSE))</f>
      </c>
      <c r="AA77" s="49">
        <f>IF($U77=0,"",VLOOKUP($U77,'Absolutní-BODY'!$E$2:$O$161,9,FALSE))</f>
      </c>
      <c r="AB77" s="49">
        <f>IF($U77=0,"",VLOOKUP($U77,'Absolutní-BODY'!$E$2:$O$161,10,FALSE))</f>
      </c>
      <c r="AC77" s="50">
        <f>IF($U77=0,"",VLOOKUP($U77,'Absolutní-BODY'!$E$2:$O$161,11,FALSE))</f>
      </c>
      <c r="AE77" s="328">
        <f>IF(AB82=0,10000,AB82)</f>
        <v>10000</v>
      </c>
      <c r="AF77" s="72">
        <v>10</v>
      </c>
      <c r="AG77" s="72">
        <v>3</v>
      </c>
      <c r="AJ77" s="45">
        <v>1</v>
      </c>
      <c r="AK77" s="46">
        <f>IF(AL77=0,"",VLOOKUP($AL77,#REF!,2,FALSE))</f>
      </c>
      <c r="AL77" s="47"/>
      <c r="AM77" s="48">
        <f>IF($AL77=0,"",VLOOKUP($AL77,'Absolutní-BODY'!$E$2:$O$161,4,FALSE))</f>
      </c>
      <c r="AN77" s="48">
        <f>IF($AL77=0,"",VLOOKUP($AL77,'Absolutní-BODY'!$E$2:$O$161,5,FALSE))</f>
      </c>
      <c r="AO77" s="48">
        <f>IF($AL77=0,"",VLOOKUP($AL77,'Absolutní-BODY'!$E$2:$O$161,6,FALSE))</f>
      </c>
      <c r="AP77" s="48">
        <f>IF($AL77=0,"",VLOOKUP($AL77,'Absolutní-BODY'!$E$2:$O$161,7,FALSE))</f>
      </c>
      <c r="AQ77" s="49">
        <f>IF($AL77=0,"",VLOOKUP($AL77,'Absolutní-BODY'!$E$2:$O$161,8,FALSE))</f>
      </c>
      <c r="AR77" s="49">
        <f>IF($AL77=0,"",VLOOKUP($AL77,'Absolutní-BODY'!$E$2:$O$161,9,FALSE))</f>
      </c>
      <c r="AS77" s="49">
        <f>IF($AL77=0,"",VLOOKUP($AL77,'Absolutní-BODY'!$E$2:$O$161,10,FALSE))</f>
      </c>
      <c r="AT77" s="50">
        <f>IF($AL77=0,"",VLOOKUP($AL77,'Absolutní-BODY'!$E$2:$O$161,11,FALSE))</f>
      </c>
      <c r="AV77" s="328">
        <f>IF(AS82=0,10000,AS82)</f>
        <v>10000</v>
      </c>
      <c r="AW77" s="72">
        <v>10</v>
      </c>
      <c r="AX77" s="72">
        <v>3</v>
      </c>
      <c r="AY77" s="72"/>
      <c r="BA77" s="45">
        <v>1</v>
      </c>
      <c r="BB77" s="46">
        <f>IF(BC77=0,"",VLOOKUP($BC77,#REF!,2,FALSE))</f>
      </c>
      <c r="BC77" s="47"/>
      <c r="BD77" s="48">
        <f>IF($BC77=0,"",VLOOKUP($BC77,'Absolutní-BODY'!$E$2:$O$161,4,FALSE))</f>
      </c>
      <c r="BE77" s="48">
        <f>IF($BC77=0,"",VLOOKUP($BC77,'Absolutní-BODY'!$E$2:$O$161,5,FALSE))</f>
      </c>
      <c r="BF77" s="48">
        <f>IF($BC77=0,"",VLOOKUP($BC77,'Absolutní-BODY'!$E$2:$O$161,6,FALSE))</f>
      </c>
      <c r="BG77" s="48">
        <f>IF($BC77=0,"",VLOOKUP($BC77,'Absolutní-BODY'!$E$2:$O$161,7,FALSE))</f>
      </c>
      <c r="BH77" s="49">
        <f>IF($BC77=0,"",VLOOKUP($BC77,'Absolutní-BODY'!$E$2:$O$161,8,FALSE))</f>
      </c>
      <c r="BI77" s="49">
        <f>IF($BC77=0,"",VLOOKUP($BC77,'Absolutní-BODY'!$E$2:$O$161,9,FALSE))</f>
      </c>
      <c r="BJ77" s="49">
        <f>IF($BC77=0,"",VLOOKUP($BC77,'Absolutní-BODY'!$E$2:$O$161,10,FALSE))</f>
      </c>
      <c r="BK77" s="50">
        <f>IF($BC77=0,"",VLOOKUP($BC77,'Absolutní-BODY'!$E$2:$O$161,11,FALSE))</f>
      </c>
      <c r="BM77" s="328">
        <f>IF(BJ82=0,10000,BJ82)</f>
        <v>10000</v>
      </c>
      <c r="BN77" s="72">
        <v>10</v>
      </c>
      <c r="BO77" s="72">
        <v>3</v>
      </c>
      <c r="BP77" s="72"/>
      <c r="BR77" s="45">
        <v>1</v>
      </c>
      <c r="BS77" s="46">
        <f>IF(BT77=0,"",VLOOKUP($BT77,#REF!,2,FALSE))</f>
      </c>
      <c r="BT77" s="47"/>
      <c r="BU77" s="48">
        <f>IF($BT77=0,"",VLOOKUP($BT77,'Absolutní-BODY'!$E$2:$O$161,4,FALSE))</f>
      </c>
      <c r="BV77" s="48">
        <f>IF($BT77=0,"",VLOOKUP($BT77,'Absolutní-BODY'!$E$2:$O$161,5,FALSE))</f>
      </c>
      <c r="BW77" s="48">
        <f>IF($BT77=0,"",VLOOKUP($BT77,'Absolutní-BODY'!$E$2:$O$161,6,FALSE))</f>
      </c>
      <c r="BX77" s="48">
        <f>IF($BT77=0,"",VLOOKUP($BT77,'Absolutní-BODY'!$E$2:$O$161,7,FALSE))</f>
      </c>
      <c r="BY77" s="49">
        <f>IF($BT77=0,"",VLOOKUP($BT77,'Absolutní-BODY'!$E$2:$O$161,8,FALSE))</f>
      </c>
      <c r="BZ77" s="49">
        <f>IF($BT77=0,"",VLOOKUP($BT77,'Absolutní-BODY'!$E$2:$O$161,9,FALSE))</f>
      </c>
      <c r="CA77" s="49">
        <f>IF($BT77=0,"",VLOOKUP($BT77,'Absolutní-BODY'!$E$2:$O$161,10,FALSE))</f>
      </c>
      <c r="CB77" s="50">
        <f>IF($BT77=0,"",VLOOKUP($BT77,'Absolutní-BODY'!$E$2:$O$161,11,FALSE))</f>
      </c>
      <c r="CD77" s="328">
        <f>IF(CA82=0,10000,CA82)</f>
        <v>10000</v>
      </c>
      <c r="CE77" s="72">
        <v>10</v>
      </c>
      <c r="CF77" s="72">
        <v>3</v>
      </c>
      <c r="CG77" s="72"/>
    </row>
    <row r="78" spans="2:85" ht="15" customHeight="1" thickBot="1">
      <c r="B78" s="64"/>
      <c r="C78" s="65"/>
      <c r="D78" s="65"/>
      <c r="E78" s="66">
        <f aca="true" t="shared" si="42" ref="E78:L78">SUM(E71:E77)</f>
        <v>0</v>
      </c>
      <c r="F78" s="67">
        <f t="shared" si="42"/>
        <v>0</v>
      </c>
      <c r="G78" s="67">
        <f t="shared" si="42"/>
        <v>0</v>
      </c>
      <c r="H78" s="67">
        <f t="shared" si="42"/>
        <v>0</v>
      </c>
      <c r="I78" s="68">
        <f t="shared" si="42"/>
        <v>0</v>
      </c>
      <c r="J78" s="68">
        <f t="shared" si="42"/>
        <v>0</v>
      </c>
      <c r="K78" s="68">
        <f t="shared" si="42"/>
        <v>0</v>
      </c>
      <c r="L78" s="69">
        <f t="shared" si="42"/>
        <v>0</v>
      </c>
      <c r="N78" s="328">
        <f>IF(K79=0,10000,K79)</f>
        <v>10000</v>
      </c>
      <c r="O78" s="72">
        <v>7</v>
      </c>
      <c r="P78" s="72">
        <v>10</v>
      </c>
      <c r="S78" s="52">
        <v>2</v>
      </c>
      <c r="T78" s="53">
        <f>IF(U78=0,"",VLOOKUP($U78,#REF!,2,FALSE))</f>
      </c>
      <c r="U78" s="54"/>
      <c r="V78" s="55">
        <f>IF($U78=0,"",VLOOKUP($U78,'Absolutní-BODY'!$E$2:$O$161,4,FALSE))</f>
      </c>
      <c r="W78" s="55">
        <f>IF($U78=0,"",VLOOKUP($U78,'Absolutní-BODY'!$E$2:$O$161,5,FALSE))</f>
      </c>
      <c r="X78" s="55">
        <f>IF($U78=0,"",VLOOKUP($U78,'Absolutní-BODY'!$E$2:$O$161,6,FALSE))</f>
      </c>
      <c r="Y78" s="55">
        <f>IF($U78=0,"",VLOOKUP($U78,'Absolutní-BODY'!$E$2:$O$161,7,FALSE))</f>
      </c>
      <c r="Z78" s="56">
        <f>IF($U78=0,"",VLOOKUP($U78,'Absolutní-BODY'!$E$2:$O$161,8,FALSE))</f>
      </c>
      <c r="AA78" s="56">
        <f>IF($U78=0,"",VLOOKUP($U78,'Absolutní-BODY'!$E$2:$O$161,9,FALSE))</f>
      </c>
      <c r="AB78" s="56">
        <f>IF($U78=0,"",VLOOKUP($U78,'Absolutní-BODY'!$E$2:$O$161,10,FALSE))</f>
      </c>
      <c r="AC78" s="57">
        <f>IF($U78=0,"",VLOOKUP($U78,'Absolutní-BODY'!$E$2:$O$161,11,FALSE))</f>
      </c>
      <c r="AE78" s="328">
        <f>IF(AB82=0,10000,AB82)</f>
        <v>10000</v>
      </c>
      <c r="AF78" s="72">
        <v>10</v>
      </c>
      <c r="AG78" s="72">
        <v>4</v>
      </c>
      <c r="AJ78" s="52">
        <v>2</v>
      </c>
      <c r="AK78" s="53">
        <f>IF(AL78=0,"",VLOOKUP($AL78,#REF!,2,FALSE))</f>
      </c>
      <c r="AL78" s="54"/>
      <c r="AM78" s="55">
        <f>IF($AL78=0,"",VLOOKUP($AL78,'Absolutní-BODY'!$E$2:$O$161,4,FALSE))</f>
      </c>
      <c r="AN78" s="55">
        <f>IF($AL78=0,"",VLOOKUP($AL78,'Absolutní-BODY'!$E$2:$O$161,5,FALSE))</f>
      </c>
      <c r="AO78" s="55">
        <f>IF($AL78=0,"",VLOOKUP($AL78,'Absolutní-BODY'!$E$2:$O$161,6,FALSE))</f>
      </c>
      <c r="AP78" s="55">
        <f>IF($AL78=0,"",VLOOKUP($AL78,'Absolutní-BODY'!$E$2:$O$161,7,FALSE))</f>
      </c>
      <c r="AQ78" s="56">
        <f>IF($AL78=0,"",VLOOKUP($AL78,'Absolutní-BODY'!$E$2:$O$161,8,FALSE))</f>
      </c>
      <c r="AR78" s="56">
        <f>IF($AL78=0,"",VLOOKUP($AL78,'Absolutní-BODY'!$E$2:$O$161,9,FALSE))</f>
      </c>
      <c r="AS78" s="56">
        <f>IF($AL78=0,"",VLOOKUP($AL78,'Absolutní-BODY'!$E$2:$O$161,10,FALSE))</f>
      </c>
      <c r="AT78" s="57">
        <f>IF($AL78=0,"",VLOOKUP($AL78,'Absolutní-BODY'!$E$2:$O$161,11,FALSE))</f>
      </c>
      <c r="AV78" s="328">
        <f>IF(AS82=0,10000,AS82)</f>
        <v>10000</v>
      </c>
      <c r="AW78" s="72">
        <v>10</v>
      </c>
      <c r="AX78" s="72">
        <v>4</v>
      </c>
      <c r="AY78" s="72"/>
      <c r="BA78" s="52">
        <v>2</v>
      </c>
      <c r="BB78" s="53">
        <f>IF(BC78=0,"",VLOOKUP($BC78,#REF!,2,FALSE))</f>
      </c>
      <c r="BC78" s="54"/>
      <c r="BD78" s="55">
        <f>IF($BC78=0,"",VLOOKUP($BC78,'Absolutní-BODY'!$E$2:$O$161,4,FALSE))</f>
      </c>
      <c r="BE78" s="55">
        <f>IF($BC78=0,"",VLOOKUP($BC78,'Absolutní-BODY'!$E$2:$O$161,5,FALSE))</f>
      </c>
      <c r="BF78" s="55">
        <f>IF($BC78=0,"",VLOOKUP($BC78,'Absolutní-BODY'!$E$2:$O$161,6,FALSE))</f>
      </c>
      <c r="BG78" s="55">
        <f>IF($BC78=0,"",VLOOKUP($BC78,'Absolutní-BODY'!$E$2:$O$161,7,FALSE))</f>
      </c>
      <c r="BH78" s="56">
        <f>IF($BC78=0,"",VLOOKUP($BC78,'Absolutní-BODY'!$E$2:$O$161,8,FALSE))</f>
      </c>
      <c r="BI78" s="56">
        <f>IF($BC78=0,"",VLOOKUP($BC78,'Absolutní-BODY'!$E$2:$O$161,9,FALSE))</f>
      </c>
      <c r="BJ78" s="56">
        <f>IF($BC78=0,"",VLOOKUP($BC78,'Absolutní-BODY'!$E$2:$O$161,10,FALSE))</f>
      </c>
      <c r="BK78" s="57">
        <f>IF($BC78=0,"",VLOOKUP($BC78,'Absolutní-BODY'!$E$2:$O$161,11,FALSE))</f>
      </c>
      <c r="BM78" s="328">
        <f>IF(BJ82=0,10000,BJ82)</f>
        <v>10000</v>
      </c>
      <c r="BN78" s="72">
        <v>10</v>
      </c>
      <c r="BO78" s="72">
        <v>4</v>
      </c>
      <c r="BP78" s="72"/>
      <c r="BR78" s="52">
        <v>2</v>
      </c>
      <c r="BS78" s="53">
        <f>IF(BT78=0,"",VLOOKUP($BT78,#REF!,2,FALSE))</f>
      </c>
      <c r="BT78" s="54"/>
      <c r="BU78" s="55">
        <f>IF($BT78=0,"",VLOOKUP($BT78,'Absolutní-BODY'!$E$2:$O$161,4,FALSE))</f>
      </c>
      <c r="BV78" s="55">
        <f>IF($BT78=0,"",VLOOKUP($BT78,'Absolutní-BODY'!$E$2:$O$161,5,FALSE))</f>
      </c>
      <c r="BW78" s="55">
        <f>IF($BT78=0,"",VLOOKUP($BT78,'Absolutní-BODY'!$E$2:$O$161,6,FALSE))</f>
      </c>
      <c r="BX78" s="55">
        <f>IF($BT78=0,"",VLOOKUP($BT78,'Absolutní-BODY'!$E$2:$O$161,7,FALSE))</f>
      </c>
      <c r="BY78" s="56">
        <f>IF($BT78=0,"",VLOOKUP($BT78,'Absolutní-BODY'!$E$2:$O$161,8,FALSE))</f>
      </c>
      <c r="BZ78" s="56">
        <f>IF($BT78=0,"",VLOOKUP($BT78,'Absolutní-BODY'!$E$2:$O$161,9,FALSE))</f>
      </c>
      <c r="CA78" s="56">
        <f>IF($BT78=0,"",VLOOKUP($BT78,'Absolutní-BODY'!$E$2:$O$161,10,FALSE))</f>
      </c>
      <c r="CB78" s="57">
        <f>IF($BT78=0,"",VLOOKUP($BT78,'Absolutní-BODY'!$E$2:$O$161,11,FALSE))</f>
      </c>
      <c r="CD78" s="328">
        <f>IF(CA82=0,10000,CA82)</f>
        <v>10000</v>
      </c>
      <c r="CE78" s="72">
        <v>10</v>
      </c>
      <c r="CF78" s="72">
        <v>4</v>
      </c>
      <c r="CG78" s="72"/>
    </row>
    <row r="79" spans="2:85" ht="15" customHeight="1" thickBot="1">
      <c r="B79" s="305">
        <f>C70</f>
      </c>
      <c r="C79" s="309"/>
      <c r="D79" s="346">
        <f>Q79</f>
        <v>0</v>
      </c>
      <c r="E79" s="311" t="s">
        <v>17</v>
      </c>
      <c r="F79" s="70"/>
      <c r="G79" s="70" t="s">
        <v>78</v>
      </c>
      <c r="H79" s="341">
        <f>SUM(E78:L78)</f>
        <v>0</v>
      </c>
      <c r="I79" s="307" t="s">
        <v>1</v>
      </c>
      <c r="J79" s="136"/>
      <c r="K79" s="329">
        <f>SUM(E78:L78)</f>
        <v>0</v>
      </c>
      <c r="L79" s="330"/>
      <c r="N79" s="328">
        <f>IF(K79=0,10000,K79)</f>
        <v>10000</v>
      </c>
      <c r="O79" s="72">
        <v>7</v>
      </c>
      <c r="P79" s="328">
        <v>11</v>
      </c>
      <c r="Q79" s="331">
        <f>IF(Q68&lt;1,0,Q68-1)</f>
        <v>0</v>
      </c>
      <c r="S79" s="52">
        <v>3</v>
      </c>
      <c r="T79" s="53">
        <f>IF(U79=0,"",VLOOKUP($U79,#REF!,2,FALSE))</f>
      </c>
      <c r="U79" s="54"/>
      <c r="V79" s="55">
        <f>IF($U79=0,"",VLOOKUP($U79,'Absolutní-BODY'!$E$2:$O$161,4,FALSE))</f>
      </c>
      <c r="W79" s="55">
        <f>IF($U79=0,"",VLOOKUP($U79,'Absolutní-BODY'!$E$2:$O$161,5,FALSE))</f>
      </c>
      <c r="X79" s="55">
        <f>IF($U79=0,"",VLOOKUP($U79,'Absolutní-BODY'!$E$2:$O$161,6,FALSE))</f>
      </c>
      <c r="Y79" s="55">
        <f>IF($U79=0,"",VLOOKUP($U79,'Absolutní-BODY'!$E$2:$O$161,7,FALSE))</f>
      </c>
      <c r="Z79" s="56">
        <f>IF($U79=0,"",VLOOKUP($U79,'Absolutní-BODY'!$E$2:$O$161,8,FALSE))</f>
      </c>
      <c r="AA79" s="56">
        <f>IF($U79=0,"",VLOOKUP($U79,'Absolutní-BODY'!$E$2:$O$161,9,FALSE))</f>
      </c>
      <c r="AB79" s="56">
        <f>IF($U79=0,"",VLOOKUP($U79,'Absolutní-BODY'!$E$2:$O$161,10,FALSE))</f>
      </c>
      <c r="AC79" s="57">
        <f>IF($U79=0,"",VLOOKUP($U79,'Absolutní-BODY'!$E$2:$O$161,11,FALSE))</f>
      </c>
      <c r="AE79" s="328">
        <f>IF(AB82=0,10000,AB82)</f>
        <v>10000</v>
      </c>
      <c r="AF79" s="72">
        <v>10</v>
      </c>
      <c r="AG79" s="72">
        <v>5</v>
      </c>
      <c r="AJ79" s="52">
        <v>3</v>
      </c>
      <c r="AK79" s="53">
        <f>IF(AL79=0,"",VLOOKUP($AL79,#REF!,2,FALSE))</f>
      </c>
      <c r="AL79" s="54"/>
      <c r="AM79" s="55">
        <f>IF($AL79=0,"",VLOOKUP($AL79,'Absolutní-BODY'!$E$2:$O$161,4,FALSE))</f>
      </c>
      <c r="AN79" s="55">
        <f>IF($AL79=0,"",VLOOKUP($AL79,'Absolutní-BODY'!$E$2:$O$161,5,FALSE))</f>
      </c>
      <c r="AO79" s="55">
        <f>IF($AL79=0,"",VLOOKUP($AL79,'Absolutní-BODY'!$E$2:$O$161,6,FALSE))</f>
      </c>
      <c r="AP79" s="55">
        <f>IF($AL79=0,"",VLOOKUP($AL79,'Absolutní-BODY'!$E$2:$O$161,7,FALSE))</f>
      </c>
      <c r="AQ79" s="56">
        <f>IF($AL79=0,"",VLOOKUP($AL79,'Absolutní-BODY'!$E$2:$O$161,8,FALSE))</f>
      </c>
      <c r="AR79" s="56">
        <f>IF($AL79=0,"",VLOOKUP($AL79,'Absolutní-BODY'!$E$2:$O$161,9,FALSE))</f>
      </c>
      <c r="AS79" s="56">
        <f>IF($AL79=0,"",VLOOKUP($AL79,'Absolutní-BODY'!$E$2:$O$161,10,FALSE))</f>
      </c>
      <c r="AT79" s="57">
        <f>IF($AL79=0,"",VLOOKUP($AL79,'Absolutní-BODY'!$E$2:$O$161,11,FALSE))</f>
      </c>
      <c r="AV79" s="328">
        <f>IF(AS82=0,10000,AS82)</f>
        <v>10000</v>
      </c>
      <c r="AW79" s="72">
        <v>10</v>
      </c>
      <c r="AX79" s="72">
        <v>5</v>
      </c>
      <c r="AY79" s="72"/>
      <c r="BA79" s="52">
        <v>3</v>
      </c>
      <c r="BB79" s="53">
        <f>IF(BC79=0,"",VLOOKUP($BC79,#REF!,2,FALSE))</f>
      </c>
      <c r="BC79" s="54"/>
      <c r="BD79" s="55">
        <f>IF($BC79=0,"",VLOOKUP($BC79,'Absolutní-BODY'!$E$2:$O$161,4,FALSE))</f>
      </c>
      <c r="BE79" s="55">
        <f>IF($BC79=0,"",VLOOKUP($BC79,'Absolutní-BODY'!$E$2:$O$161,5,FALSE))</f>
      </c>
      <c r="BF79" s="55">
        <f>IF($BC79=0,"",VLOOKUP($BC79,'Absolutní-BODY'!$E$2:$O$161,6,FALSE))</f>
      </c>
      <c r="BG79" s="55">
        <f>IF($BC79=0,"",VLOOKUP($BC79,'Absolutní-BODY'!$E$2:$O$161,7,FALSE))</f>
      </c>
      <c r="BH79" s="56">
        <f>IF($BC79=0,"",VLOOKUP($BC79,'Absolutní-BODY'!$E$2:$O$161,8,FALSE))</f>
      </c>
      <c r="BI79" s="56">
        <f>IF($BC79=0,"",VLOOKUP($BC79,'Absolutní-BODY'!$E$2:$O$161,9,FALSE))</f>
      </c>
      <c r="BJ79" s="56">
        <f>IF($BC79=0,"",VLOOKUP($BC79,'Absolutní-BODY'!$E$2:$O$161,10,FALSE))</f>
      </c>
      <c r="BK79" s="57">
        <f>IF($BC79=0,"",VLOOKUP($BC79,'Absolutní-BODY'!$E$2:$O$161,11,FALSE))</f>
      </c>
      <c r="BM79" s="328">
        <f>IF(BJ82=0,10000,BJ82)</f>
        <v>10000</v>
      </c>
      <c r="BN79" s="72">
        <v>10</v>
      </c>
      <c r="BO79" s="72">
        <v>5</v>
      </c>
      <c r="BP79" s="72"/>
      <c r="BR79" s="52">
        <v>3</v>
      </c>
      <c r="BS79" s="53">
        <f>IF(BT79=0,"",VLOOKUP($BT79,#REF!,2,FALSE))</f>
      </c>
      <c r="BT79" s="54"/>
      <c r="BU79" s="55">
        <f>IF($BT79=0,"",VLOOKUP($BT79,'Absolutní-BODY'!$E$2:$O$161,4,FALSE))</f>
      </c>
      <c r="BV79" s="55">
        <f>IF($BT79=0,"",VLOOKUP($BT79,'Absolutní-BODY'!$E$2:$O$161,5,FALSE))</f>
      </c>
      <c r="BW79" s="55">
        <f>IF($BT79=0,"",VLOOKUP($BT79,'Absolutní-BODY'!$E$2:$O$161,6,FALSE))</f>
      </c>
      <c r="BX79" s="55">
        <f>IF($BT79=0,"",VLOOKUP($BT79,'Absolutní-BODY'!$E$2:$O$161,7,FALSE))</f>
      </c>
      <c r="BY79" s="56">
        <f>IF($BT79=0,"",VLOOKUP($BT79,'Absolutní-BODY'!$E$2:$O$161,8,FALSE))</f>
      </c>
      <c r="BZ79" s="56">
        <f>IF($BT79=0,"",VLOOKUP($BT79,'Absolutní-BODY'!$E$2:$O$161,9,FALSE))</f>
      </c>
      <c r="CA79" s="56">
        <f>IF($BT79=0,"",VLOOKUP($BT79,'Absolutní-BODY'!$E$2:$O$161,10,FALSE))</f>
      </c>
      <c r="CB79" s="57">
        <f>IF($BT79=0,"",VLOOKUP($BT79,'Absolutní-BODY'!$E$2:$O$161,11,FALSE))</f>
      </c>
      <c r="CD79" s="328">
        <f>IF(CA82=0,10000,CA82)</f>
        <v>10000</v>
      </c>
      <c r="CE79" s="72">
        <v>10</v>
      </c>
      <c r="CF79" s="72">
        <v>5</v>
      </c>
      <c r="CG79" s="72"/>
    </row>
    <row r="80" spans="1:85" ht="15" customHeight="1" thickBot="1">
      <c r="A80" s="37" t="s">
        <v>255</v>
      </c>
      <c r="B80" s="37"/>
      <c r="C80" s="38"/>
      <c r="D80" s="38"/>
      <c r="E80" s="37"/>
      <c r="F80" s="37"/>
      <c r="G80" s="39"/>
      <c r="H80" s="342"/>
      <c r="I80" s="39"/>
      <c r="J80" s="39"/>
      <c r="K80" s="39"/>
      <c r="L80" s="39"/>
      <c r="N80" s="328">
        <f>IF(K90=0,10000,K90)</f>
        <v>10000</v>
      </c>
      <c r="O80" s="72">
        <v>8</v>
      </c>
      <c r="P80" s="72">
        <v>1</v>
      </c>
      <c r="S80" s="58" t="s">
        <v>0</v>
      </c>
      <c r="T80" s="59">
        <f>IF(U80=0,"",VLOOKUP($U80,#REF!,2,FALSE))</f>
      </c>
      <c r="U80" s="60"/>
      <c r="V80" s="61">
        <f>IF($U80=0,"",VLOOKUP($U80,'Absolutní-BODY'!$E$2:$O$161,4,FALSE))</f>
      </c>
      <c r="W80" s="61">
        <f>IF($U80=0,"",VLOOKUP($U80,'Absolutní-BODY'!$E$2:$O$161,5,FALSE))</f>
      </c>
      <c r="X80" s="61">
        <f>IF($U80=0,"",VLOOKUP($U80,'Absolutní-BODY'!$E$2:$O$161,6,FALSE))</f>
      </c>
      <c r="Y80" s="61">
        <f>IF($U80=0,"",VLOOKUP($U80,'Absolutní-BODY'!$E$2:$O$161,7,FALSE))</f>
      </c>
      <c r="Z80" s="62">
        <f>IF($U80=0,"",VLOOKUP($U80,'Absolutní-BODY'!$E$2:$O$161,8,FALSE))</f>
      </c>
      <c r="AA80" s="62">
        <f>IF($U80=0,"",VLOOKUP($U80,'Absolutní-BODY'!$E$2:$O$161,9,FALSE))</f>
      </c>
      <c r="AB80" s="62">
        <f>IF($U80=0,"",VLOOKUP($U80,'Absolutní-BODY'!$E$2:$O$161,10,FALSE))</f>
      </c>
      <c r="AC80" s="63">
        <f>IF($U80=0,"",VLOOKUP($U80,'Absolutní-BODY'!$E$2:$O$161,11,FALSE))</f>
      </c>
      <c r="AE80" s="328">
        <f>IF(AB82=0,10000,AB82)</f>
        <v>10000</v>
      </c>
      <c r="AF80" s="72">
        <v>10</v>
      </c>
      <c r="AG80" s="72">
        <v>6</v>
      </c>
      <c r="AJ80" s="58" t="s">
        <v>0</v>
      </c>
      <c r="AK80" s="59">
        <f>IF(AL80=0,"",VLOOKUP($AL80,#REF!,2,FALSE))</f>
      </c>
      <c r="AL80" s="60"/>
      <c r="AM80" s="61">
        <f>IF($AL80=0,"",VLOOKUP($AL80,'Absolutní-BODY'!$E$2:$O$161,4,FALSE))</f>
      </c>
      <c r="AN80" s="61">
        <f>IF($AL80=0,"",VLOOKUP($AL80,'Absolutní-BODY'!$E$2:$O$161,5,FALSE))</f>
      </c>
      <c r="AO80" s="61">
        <f>IF($AL80=0,"",VLOOKUP($AL80,'Absolutní-BODY'!$E$2:$O$161,6,FALSE))</f>
      </c>
      <c r="AP80" s="61">
        <f>IF($AL80=0,"",VLOOKUP($AL80,'Absolutní-BODY'!$E$2:$O$161,7,FALSE))</f>
      </c>
      <c r="AQ80" s="62">
        <f>IF($AL80=0,"",VLOOKUP($AL80,'Absolutní-BODY'!$E$2:$O$161,8,FALSE))</f>
      </c>
      <c r="AR80" s="62">
        <f>IF($AL80=0,"",VLOOKUP($AL80,'Absolutní-BODY'!$E$2:$O$161,9,FALSE))</f>
      </c>
      <c r="AS80" s="62">
        <f>IF($AL80=0,"",VLOOKUP($AL80,'Absolutní-BODY'!$E$2:$O$161,10,FALSE))</f>
      </c>
      <c r="AT80" s="63">
        <f>IF($AL80=0,"",VLOOKUP($AL80,'Absolutní-BODY'!$E$2:$O$161,11,FALSE))</f>
      </c>
      <c r="AV80" s="328">
        <f>IF(AS82=0,10000,AS82)</f>
        <v>10000</v>
      </c>
      <c r="AW80" s="72">
        <v>10</v>
      </c>
      <c r="AX80" s="72">
        <v>6</v>
      </c>
      <c r="AY80" s="72"/>
      <c r="BA80" s="58" t="s">
        <v>0</v>
      </c>
      <c r="BB80" s="59">
        <f>IF(BC80=0,"",VLOOKUP($BC80,#REF!,2,FALSE))</f>
      </c>
      <c r="BC80" s="60"/>
      <c r="BD80" s="61">
        <f>IF($BC80=0,"",VLOOKUP($BC80,'Absolutní-BODY'!$E$2:$O$161,4,FALSE))</f>
      </c>
      <c r="BE80" s="61">
        <f>IF($BC80=0,"",VLOOKUP($BC80,'Absolutní-BODY'!$E$2:$O$161,5,FALSE))</f>
      </c>
      <c r="BF80" s="61">
        <f>IF($BC80=0,"",VLOOKUP($BC80,'Absolutní-BODY'!$E$2:$O$161,6,FALSE))</f>
      </c>
      <c r="BG80" s="61">
        <f>IF($BC80=0,"",VLOOKUP($BC80,'Absolutní-BODY'!$E$2:$O$161,7,FALSE))</f>
      </c>
      <c r="BH80" s="62">
        <f>IF($BC80=0,"",VLOOKUP($BC80,'Absolutní-BODY'!$E$2:$O$161,8,FALSE))</f>
      </c>
      <c r="BI80" s="62">
        <f>IF($BC80=0,"",VLOOKUP($BC80,'Absolutní-BODY'!$E$2:$O$161,9,FALSE))</f>
      </c>
      <c r="BJ80" s="62">
        <f>IF($BC80=0,"",VLOOKUP($BC80,'Absolutní-BODY'!$E$2:$O$161,10,FALSE))</f>
      </c>
      <c r="BK80" s="63">
        <f>IF($BC80=0,"",VLOOKUP($BC80,'Absolutní-BODY'!$E$2:$O$161,11,FALSE))</f>
      </c>
      <c r="BM80" s="328">
        <f>IF(BJ82=0,10000,BJ82)</f>
        <v>10000</v>
      </c>
      <c r="BN80" s="72">
        <v>10</v>
      </c>
      <c r="BO80" s="72">
        <v>6</v>
      </c>
      <c r="BP80" s="72"/>
      <c r="BR80" s="58" t="s">
        <v>0</v>
      </c>
      <c r="BS80" s="59">
        <f>IF(BT80=0,"",VLOOKUP($BT80,#REF!,2,FALSE))</f>
      </c>
      <c r="BT80" s="60"/>
      <c r="BU80" s="61">
        <f>IF($BT80=0,"",VLOOKUP($BT80,'Absolutní-BODY'!$E$2:$O$161,4,FALSE))</f>
      </c>
      <c r="BV80" s="61">
        <f>IF($BT80=0,"",VLOOKUP($BT80,'Absolutní-BODY'!$E$2:$O$161,5,FALSE))</f>
      </c>
      <c r="BW80" s="61">
        <f>IF($BT80=0,"",VLOOKUP($BT80,'Absolutní-BODY'!$E$2:$O$161,6,FALSE))</f>
      </c>
      <c r="BX80" s="61">
        <f>IF($BT80=0,"",VLOOKUP($BT80,'Absolutní-BODY'!$E$2:$O$161,7,FALSE))</f>
      </c>
      <c r="BY80" s="62">
        <f>IF($BT80=0,"",VLOOKUP($BT80,'Absolutní-BODY'!$E$2:$O$161,8,FALSE))</f>
      </c>
      <c r="BZ80" s="62">
        <f>IF($BT80=0,"",VLOOKUP($BT80,'Absolutní-BODY'!$E$2:$O$161,9,FALSE))</f>
      </c>
      <c r="CA80" s="62">
        <f>IF($BT80=0,"",VLOOKUP($BT80,'Absolutní-BODY'!$E$2:$O$161,10,FALSE))</f>
      </c>
      <c r="CB80" s="63">
        <f>IF($BT80=0,"",VLOOKUP($BT80,'Absolutní-BODY'!$E$2:$O$161,11,FALSE))</f>
      </c>
      <c r="CD80" s="328">
        <f>IF(CA82=0,10000,CA82)</f>
        <v>10000</v>
      </c>
      <c r="CE80" s="72">
        <v>10</v>
      </c>
      <c r="CF80" s="72">
        <v>6</v>
      </c>
      <c r="CG80" s="72"/>
    </row>
    <row r="81" spans="2:85" ht="15" customHeight="1" thickBot="1">
      <c r="B81" s="41"/>
      <c r="C81" s="304">
        <f>IF(D82=0,"",VLOOKUP($D82,#REF!,7,FALSE))</f>
      </c>
      <c r="D81" s="40" t="s">
        <v>8</v>
      </c>
      <c r="E81" s="42">
        <v>1</v>
      </c>
      <c r="F81" s="42">
        <v>2</v>
      </c>
      <c r="G81" s="42">
        <v>3</v>
      </c>
      <c r="H81" s="340">
        <v>4</v>
      </c>
      <c r="I81" s="42">
        <v>5</v>
      </c>
      <c r="J81" s="42">
        <v>6</v>
      </c>
      <c r="K81" s="42">
        <v>7</v>
      </c>
      <c r="L81" s="42">
        <v>8</v>
      </c>
      <c r="N81" s="328">
        <f>IF(K90=0,10000,K90)</f>
        <v>10000</v>
      </c>
      <c r="O81" s="72">
        <v>8</v>
      </c>
      <c r="P81" s="72">
        <v>2</v>
      </c>
      <c r="S81" s="64"/>
      <c r="T81" s="65"/>
      <c r="U81" s="65"/>
      <c r="V81" s="66">
        <f aca="true" t="shared" si="43" ref="V81:AC81">SUM(V77:V80)</f>
        <v>0</v>
      </c>
      <c r="W81" s="67">
        <f t="shared" si="43"/>
        <v>0</v>
      </c>
      <c r="X81" s="67">
        <f t="shared" si="43"/>
        <v>0</v>
      </c>
      <c r="Y81" s="67">
        <f t="shared" si="43"/>
        <v>0</v>
      </c>
      <c r="Z81" s="68">
        <f t="shared" si="43"/>
        <v>0</v>
      </c>
      <c r="AA81" s="68">
        <f t="shared" si="43"/>
        <v>0</v>
      </c>
      <c r="AB81" s="68">
        <f t="shared" si="43"/>
        <v>0</v>
      </c>
      <c r="AC81" s="69">
        <f t="shared" si="43"/>
        <v>0</v>
      </c>
      <c r="AE81" s="328">
        <f>IF(AB82=0,10000,AB82)</f>
        <v>10000</v>
      </c>
      <c r="AF81" s="72">
        <v>10</v>
      </c>
      <c r="AG81" s="72">
        <v>7</v>
      </c>
      <c r="AJ81" s="64"/>
      <c r="AK81" s="65"/>
      <c r="AL81" s="65"/>
      <c r="AM81" s="66">
        <f aca="true" t="shared" si="44" ref="AM81:AT81">SUM(AM77:AM80)</f>
        <v>0</v>
      </c>
      <c r="AN81" s="67">
        <f t="shared" si="44"/>
        <v>0</v>
      </c>
      <c r="AO81" s="67">
        <f t="shared" si="44"/>
        <v>0</v>
      </c>
      <c r="AP81" s="67">
        <f t="shared" si="44"/>
        <v>0</v>
      </c>
      <c r="AQ81" s="68">
        <f t="shared" si="44"/>
        <v>0</v>
      </c>
      <c r="AR81" s="68">
        <f t="shared" si="44"/>
        <v>0</v>
      </c>
      <c r="AS81" s="68">
        <f t="shared" si="44"/>
        <v>0</v>
      </c>
      <c r="AT81" s="69">
        <f t="shared" si="44"/>
        <v>0</v>
      </c>
      <c r="AV81" s="328">
        <f>IF(AS82=0,10000,AS82)</f>
        <v>10000</v>
      </c>
      <c r="AW81" s="72">
        <v>10</v>
      </c>
      <c r="AX81" s="72">
        <v>7</v>
      </c>
      <c r="AY81" s="72"/>
      <c r="BA81" s="64"/>
      <c r="BB81" s="65"/>
      <c r="BC81" s="65"/>
      <c r="BD81" s="66">
        <f aca="true" t="shared" si="45" ref="BD81:BK81">SUM(BD77:BD80)</f>
        <v>0</v>
      </c>
      <c r="BE81" s="67">
        <f t="shared" si="45"/>
        <v>0</v>
      </c>
      <c r="BF81" s="67">
        <f t="shared" si="45"/>
        <v>0</v>
      </c>
      <c r="BG81" s="67">
        <f t="shared" si="45"/>
        <v>0</v>
      </c>
      <c r="BH81" s="68">
        <f t="shared" si="45"/>
        <v>0</v>
      </c>
      <c r="BI81" s="68">
        <f t="shared" si="45"/>
        <v>0</v>
      </c>
      <c r="BJ81" s="68">
        <f t="shared" si="45"/>
        <v>0</v>
      </c>
      <c r="BK81" s="69">
        <f t="shared" si="45"/>
        <v>0</v>
      </c>
      <c r="BM81" s="328">
        <f>IF(BJ82=0,10000,BJ82)</f>
        <v>10000</v>
      </c>
      <c r="BN81" s="72">
        <v>10</v>
      </c>
      <c r="BO81" s="72">
        <v>7</v>
      </c>
      <c r="BP81" s="72"/>
      <c r="BR81" s="64"/>
      <c r="BS81" s="65"/>
      <c r="BT81" s="65"/>
      <c r="BU81" s="66">
        <f aca="true" t="shared" si="46" ref="BU81:CB81">SUM(BU77:BU80)</f>
        <v>0</v>
      </c>
      <c r="BV81" s="67">
        <f t="shared" si="46"/>
        <v>0</v>
      </c>
      <c r="BW81" s="67">
        <f t="shared" si="46"/>
        <v>0</v>
      </c>
      <c r="BX81" s="67">
        <f t="shared" si="46"/>
        <v>0</v>
      </c>
      <c r="BY81" s="68">
        <f t="shared" si="46"/>
        <v>0</v>
      </c>
      <c r="BZ81" s="68">
        <f t="shared" si="46"/>
        <v>0</v>
      </c>
      <c r="CA81" s="68">
        <f t="shared" si="46"/>
        <v>0</v>
      </c>
      <c r="CB81" s="69">
        <f t="shared" si="46"/>
        <v>0</v>
      </c>
      <c r="CD81" s="328">
        <f>IF(CA82=0,10000,CA82)</f>
        <v>10000</v>
      </c>
      <c r="CE81" s="72">
        <v>10</v>
      </c>
      <c r="CF81" s="72">
        <v>7</v>
      </c>
      <c r="CG81" s="72"/>
    </row>
    <row r="82" spans="2:85" ht="15" customHeight="1" thickBot="1">
      <c r="B82" s="45">
        <v>1</v>
      </c>
      <c r="C82" s="46">
        <f>IF(D82=0,"",VLOOKUP($D82,#REF!,2,FALSE))</f>
      </c>
      <c r="D82" s="47"/>
      <c r="E82" s="48">
        <f>IF($D82=0,"",VLOOKUP($D82,'Absolutní-BODY'!$E$2:$O$161,4,FALSE))</f>
      </c>
      <c r="F82" s="48">
        <f>IF($D82=0,"",VLOOKUP($D82,'Absolutní-BODY'!$E$2:$O$161,5,FALSE))</f>
      </c>
      <c r="G82" s="48">
        <f>IF($D82=0,"",VLOOKUP($D82,'Absolutní-BODY'!$E$2:$O$161,6,FALSE))</f>
      </c>
      <c r="H82" s="48">
        <f>IF($D82=0,"",VLOOKUP($D82,'Absolutní-BODY'!$E$2:$O$161,7,FALSE))</f>
      </c>
      <c r="I82" s="49">
        <f>IF($D82=0,"",VLOOKUP($D82,'Absolutní-BODY'!$E$2:$O$161,8,FALSE))</f>
      </c>
      <c r="J82" s="49">
        <f>IF($D82=0,"",VLOOKUP($D82,'Absolutní-BODY'!$E$2:$O$161,9,FALSE))</f>
      </c>
      <c r="K82" s="49">
        <f>IF($D82=0,"",VLOOKUP($D82,'Absolutní-BODY'!$E$2:$O$161,10,FALSE))</f>
      </c>
      <c r="L82" s="50">
        <f>IF($D82=0,"",VLOOKUP($D82,'Absolutní-BODY'!$E$2:$O$161,11,FALSE))</f>
      </c>
      <c r="N82" s="328">
        <f>IF(K90=0,10000,K90)</f>
        <v>10000</v>
      </c>
      <c r="O82" s="72">
        <v>8</v>
      </c>
      <c r="P82" s="72">
        <v>3</v>
      </c>
      <c r="S82" s="312">
        <f>T76</f>
      </c>
      <c r="T82" s="309"/>
      <c r="U82" s="346">
        <f>AH82</f>
        <v>0</v>
      </c>
      <c r="V82" s="311" t="s">
        <v>17</v>
      </c>
      <c r="W82" s="70"/>
      <c r="X82" s="70" t="s">
        <v>78</v>
      </c>
      <c r="Y82" s="341">
        <f>SUM(V81:AC81)</f>
        <v>0</v>
      </c>
      <c r="Z82" s="307" t="s">
        <v>1</v>
      </c>
      <c r="AA82" s="136"/>
      <c r="AB82" s="307">
        <f>SUM(V81:AC81)</f>
        <v>0</v>
      </c>
      <c r="AC82" s="308"/>
      <c r="AE82" s="328">
        <f>IF(AB82=0,10000,AB82)</f>
        <v>10000</v>
      </c>
      <c r="AF82" s="72">
        <v>10</v>
      </c>
      <c r="AG82" s="72">
        <v>8</v>
      </c>
      <c r="AH82" s="331">
        <f>IF(AH74&lt;1,0,AH74-1)</f>
        <v>0</v>
      </c>
      <c r="AJ82" s="312">
        <f>AK76</f>
      </c>
      <c r="AK82" s="309"/>
      <c r="AL82" s="346">
        <f>AY82</f>
        <v>0</v>
      </c>
      <c r="AM82" s="311" t="s">
        <v>17</v>
      </c>
      <c r="AN82" s="70"/>
      <c r="AO82" s="70" t="s">
        <v>78</v>
      </c>
      <c r="AP82" s="341">
        <f>SUM(AM81:AT81)</f>
        <v>0</v>
      </c>
      <c r="AQ82" s="307" t="s">
        <v>1</v>
      </c>
      <c r="AR82" s="136"/>
      <c r="AS82" s="307">
        <f>SUM(AM81:AT81)</f>
        <v>0</v>
      </c>
      <c r="AT82" s="308"/>
      <c r="AV82" s="328">
        <f>IF(AS82=0,10000,AS82)</f>
        <v>10000</v>
      </c>
      <c r="AW82" s="72">
        <v>10</v>
      </c>
      <c r="AX82" s="72">
        <v>8</v>
      </c>
      <c r="AY82" s="331">
        <f>IF(AY74&lt;1,0,AY74-1)</f>
        <v>0</v>
      </c>
      <c r="BA82" s="312">
        <f>BB76</f>
      </c>
      <c r="BB82" s="309"/>
      <c r="BC82" s="346">
        <f>BP82</f>
        <v>0</v>
      </c>
      <c r="BD82" s="311" t="s">
        <v>17</v>
      </c>
      <c r="BE82" s="70"/>
      <c r="BF82" s="70" t="s">
        <v>78</v>
      </c>
      <c r="BG82" s="341">
        <f>SUM(BD81:BK81)</f>
        <v>0</v>
      </c>
      <c r="BH82" s="307" t="s">
        <v>1</v>
      </c>
      <c r="BI82" s="136"/>
      <c r="BJ82" s="307">
        <f>SUM(BD81:BK81)</f>
        <v>0</v>
      </c>
      <c r="BK82" s="308"/>
      <c r="BM82" s="328">
        <f>IF(BJ82=0,10000,BJ82)</f>
        <v>10000</v>
      </c>
      <c r="BN82" s="72">
        <v>10</v>
      </c>
      <c r="BO82" s="72">
        <v>8</v>
      </c>
      <c r="BP82" s="331">
        <f>IF(BP74&lt;1,0,BP74-1)</f>
        <v>0</v>
      </c>
      <c r="BR82" s="312">
        <f>BS76</f>
      </c>
      <c r="BS82" s="309"/>
      <c r="BT82" s="346">
        <f>CG82</f>
        <v>0</v>
      </c>
      <c r="BU82" s="311" t="s">
        <v>17</v>
      </c>
      <c r="BV82" s="70"/>
      <c r="BW82" s="70" t="s">
        <v>78</v>
      </c>
      <c r="BX82" s="341">
        <f>SUM(BU81:CB81)</f>
        <v>0</v>
      </c>
      <c r="BY82" s="307" t="s">
        <v>1</v>
      </c>
      <c r="BZ82" s="136"/>
      <c r="CA82" s="307">
        <f>SUM(BU81:CB81)</f>
        <v>0</v>
      </c>
      <c r="CB82" s="308"/>
      <c r="CD82" s="328">
        <f>IF(CA82=0,10000,CA82)</f>
        <v>10000</v>
      </c>
      <c r="CE82" s="72">
        <v>10</v>
      </c>
      <c r="CF82" s="72">
        <v>8</v>
      </c>
      <c r="CG82" s="331">
        <f>IF(CG74&lt;1,0,CG74-1)</f>
        <v>0</v>
      </c>
    </row>
    <row r="83" spans="2:16" ht="15" customHeight="1">
      <c r="B83" s="52">
        <v>2</v>
      </c>
      <c r="C83" s="53">
        <f>IF(D83=0,"",VLOOKUP($D83,#REF!,2,FALSE))</f>
      </c>
      <c r="D83" s="54"/>
      <c r="E83" s="55">
        <f>IF($D83=0,"",VLOOKUP($D83,'Absolutní-BODY'!$E$2:$O$161,4,FALSE))</f>
      </c>
      <c r="F83" s="55">
        <f>IF($D83=0,"",VLOOKUP($D83,'Absolutní-BODY'!$E$2:$O$161,5,FALSE))</f>
      </c>
      <c r="G83" s="55">
        <f>IF($D83=0,"",VLOOKUP($D83,'Absolutní-BODY'!$E$2:$O$161,6,FALSE))</f>
      </c>
      <c r="H83" s="55">
        <f>IF($D83=0,"",VLOOKUP($D83,'Absolutní-BODY'!$E$2:$O$161,7,FALSE))</f>
      </c>
      <c r="I83" s="56">
        <f>IF($D83=0,"",VLOOKUP($D83,'Absolutní-BODY'!$E$2:$O$161,8,FALSE))</f>
      </c>
      <c r="J83" s="56">
        <f>IF($D83=0,"",VLOOKUP($D83,'Absolutní-BODY'!$E$2:$O$161,9,FALSE))</f>
      </c>
      <c r="K83" s="56">
        <f>IF($D83=0,"",VLOOKUP($D83,'Absolutní-BODY'!$E$2:$O$161,10,FALSE))</f>
      </c>
      <c r="L83" s="57">
        <f>IF($D83=0,"",VLOOKUP($D83,'Absolutní-BODY'!$E$2:$O$161,11,FALSE))</f>
      </c>
      <c r="N83" s="328">
        <f>IF(K90=0,10000,K90)</f>
        <v>10000</v>
      </c>
      <c r="O83" s="72">
        <v>8</v>
      </c>
      <c r="P83" s="72">
        <v>4</v>
      </c>
    </row>
    <row r="84" spans="2:16" ht="15" customHeight="1">
      <c r="B84" s="52">
        <v>3</v>
      </c>
      <c r="C84" s="53">
        <f>IF(D84=0,"",VLOOKUP($D84,#REF!,2,FALSE))</f>
      </c>
      <c r="D84" s="54"/>
      <c r="E84" s="55">
        <f>IF($D84=0,"",VLOOKUP($D84,'Absolutní-BODY'!$E$2:$O$161,4,FALSE))</f>
      </c>
      <c r="F84" s="55">
        <f>IF($D84=0,"",VLOOKUP($D84,'Absolutní-BODY'!$E$2:$O$161,5,FALSE))</f>
      </c>
      <c r="G84" s="55">
        <f>IF($D84=0,"",VLOOKUP($D84,'Absolutní-BODY'!$E$2:$O$161,6,FALSE))</f>
      </c>
      <c r="H84" s="55">
        <f>IF($D84=0,"",VLOOKUP($D84,'Absolutní-BODY'!$E$2:$O$161,7,FALSE))</f>
      </c>
      <c r="I84" s="56">
        <f>IF($D84=0,"",VLOOKUP($D84,'Absolutní-BODY'!$E$2:$O$161,8,FALSE))</f>
      </c>
      <c r="J84" s="56">
        <f>IF($D84=0,"",VLOOKUP($D84,'Absolutní-BODY'!$E$2:$O$161,9,FALSE))</f>
      </c>
      <c r="K84" s="56">
        <f>IF($D84=0,"",VLOOKUP($D84,'Absolutní-BODY'!$E$2:$O$161,10,FALSE))</f>
      </c>
      <c r="L84" s="57">
        <f>IF($D84=0,"",VLOOKUP($D84,'Absolutní-BODY'!$E$2:$O$161,11,FALSE))</f>
      </c>
      <c r="N84" s="328">
        <f>IF(K90=0,10000,K90)</f>
        <v>10000</v>
      </c>
      <c r="O84" s="72">
        <v>8</v>
      </c>
      <c r="P84" s="72">
        <v>5</v>
      </c>
    </row>
    <row r="85" spans="2:16" ht="15" customHeight="1">
      <c r="B85" s="52">
        <v>4</v>
      </c>
      <c r="C85" s="53">
        <f>IF(D85=0,"",VLOOKUP($D85,#REF!,2,FALSE))</f>
      </c>
      <c r="D85" s="54"/>
      <c r="E85" s="55">
        <f>IF($D85=0,"",VLOOKUP($D85,'Absolutní-BODY'!$E$2:$O$161,4,FALSE))</f>
      </c>
      <c r="F85" s="55">
        <f>IF($D85=0,"",VLOOKUP($D85,'Absolutní-BODY'!$E$2:$O$161,5,FALSE))</f>
      </c>
      <c r="G85" s="55">
        <f>IF($D85=0,"",VLOOKUP($D85,'Absolutní-BODY'!$E$2:$O$161,6,FALSE))</f>
      </c>
      <c r="H85" s="55">
        <f>IF($D85=0,"",VLOOKUP($D85,'Absolutní-BODY'!$E$2:$O$161,7,FALSE))</f>
      </c>
      <c r="I85" s="56">
        <f>IF($D85=0,"",VLOOKUP($D85,'Absolutní-BODY'!$E$2:$O$161,8,FALSE))</f>
      </c>
      <c r="J85" s="56">
        <f>IF($D85=0,"",VLOOKUP($D85,'Absolutní-BODY'!$E$2:$O$161,9,FALSE))</f>
      </c>
      <c r="K85" s="56">
        <f>IF($D85=0,"",VLOOKUP($D85,'Absolutní-BODY'!$E$2:$O$161,10,FALSE))</f>
      </c>
      <c r="L85" s="57">
        <f>IF($D85=0,"",VLOOKUP($D85,'Absolutní-BODY'!$E$2:$O$161,11,FALSE))</f>
      </c>
      <c r="N85" s="328">
        <f>IF(K90=0,10000,K90)</f>
        <v>10000</v>
      </c>
      <c r="O85" s="72">
        <v>8</v>
      </c>
      <c r="P85" s="72">
        <v>6</v>
      </c>
    </row>
    <row r="86" spans="2:16" ht="15" customHeight="1">
      <c r="B86" s="52">
        <v>5</v>
      </c>
      <c r="C86" s="53">
        <f>IF(D86=0,"",VLOOKUP($D86,#REF!,2,FALSE))</f>
      </c>
      <c r="D86" s="54"/>
      <c r="E86" s="55">
        <f>IF($D86=0,"",VLOOKUP($D86,'Absolutní-BODY'!$E$2:$O$161,4,FALSE))</f>
      </c>
      <c r="F86" s="55">
        <f>IF($D86=0,"",VLOOKUP($D86,'Absolutní-BODY'!$E$2:$O$161,5,FALSE))</f>
      </c>
      <c r="G86" s="55">
        <f>IF($D86=0,"",VLOOKUP($D86,'Absolutní-BODY'!$E$2:$O$161,6,FALSE))</f>
      </c>
      <c r="H86" s="55">
        <f>IF($D86=0,"",VLOOKUP($D86,'Absolutní-BODY'!$E$2:$O$161,7,FALSE))</f>
      </c>
      <c r="I86" s="56">
        <f>IF($D86=0,"",VLOOKUP($D86,'Absolutní-BODY'!$E$2:$O$161,8,FALSE))</f>
      </c>
      <c r="J86" s="56">
        <f>IF($D86=0,"",VLOOKUP($D86,'Absolutní-BODY'!$E$2:$O$161,9,FALSE))</f>
      </c>
      <c r="K86" s="56">
        <f>IF($D86=0,"",VLOOKUP($D86,'Absolutní-BODY'!$E$2:$O$161,10,FALSE))</f>
      </c>
      <c r="L86" s="57">
        <f>IF($D86=0,"",VLOOKUP($D86,'Absolutní-BODY'!$E$2:$O$161,11,FALSE))</f>
      </c>
      <c r="N86" s="328">
        <f>IF(K90=0,10000,K90)</f>
        <v>10000</v>
      </c>
      <c r="O86" s="72">
        <v>8</v>
      </c>
      <c r="P86" s="72">
        <v>7</v>
      </c>
    </row>
    <row r="87" spans="2:16" ht="15" customHeight="1">
      <c r="B87" s="52">
        <v>6</v>
      </c>
      <c r="C87" s="53">
        <f>IF(D87=0,"",VLOOKUP($D87,#REF!,2,FALSE))</f>
      </c>
      <c r="D87" s="294"/>
      <c r="E87" s="55">
        <f>IF($D87=0,"",VLOOKUP($D87,'Absolutní-BODY'!$E$2:$O$161,4,FALSE))</f>
      </c>
      <c r="F87" s="55">
        <f>IF($D87=0,"",VLOOKUP($D87,'Absolutní-BODY'!$E$2:$O$161,5,FALSE))</f>
      </c>
      <c r="G87" s="55">
        <f>IF($D87=0,"",VLOOKUP($D87,'Absolutní-BODY'!$E$2:$O$161,6,FALSE))</f>
      </c>
      <c r="H87" s="55">
        <f>IF($D87=0,"",VLOOKUP($D87,'Absolutní-BODY'!$E$2:$O$161,7,FALSE))</f>
      </c>
      <c r="I87" s="56">
        <f>IF($D87=0,"",VLOOKUP($D87,'Absolutní-BODY'!$E$2:$O$161,8,FALSE))</f>
      </c>
      <c r="J87" s="56">
        <f>IF($D87=0,"",VLOOKUP($D87,'Absolutní-BODY'!$E$2:$O$161,9,FALSE))</f>
      </c>
      <c r="K87" s="56">
        <f>IF($D87=0,"",VLOOKUP($D87,'Absolutní-BODY'!$E$2:$O$161,10,FALSE))</f>
      </c>
      <c r="L87" s="57">
        <f>IF($D87=0,"",VLOOKUP($D87,'Absolutní-BODY'!$E$2:$O$161,11,FALSE))</f>
      </c>
      <c r="N87" s="328">
        <f>IF(K90=0,10000,K90)</f>
        <v>10000</v>
      </c>
      <c r="O87" s="72">
        <v>8</v>
      </c>
      <c r="P87" s="72">
        <v>8</v>
      </c>
    </row>
    <row r="88" spans="2:16" ht="15" customHeight="1" thickBot="1">
      <c r="B88" s="58" t="s">
        <v>0</v>
      </c>
      <c r="C88" s="59">
        <f>IF(D88=0,"",VLOOKUP($D88,#REF!,2,FALSE))</f>
      </c>
      <c r="D88" s="60"/>
      <c r="E88" s="61">
        <f>IF($D88=0,"",VLOOKUP($D88,'Absolutní-BODY'!$E$2:$O$161,4,FALSE))</f>
      </c>
      <c r="F88" s="61">
        <f>IF($D88=0,"",VLOOKUP($D88,'Absolutní-BODY'!$E$2:$O$161,5,FALSE))</f>
      </c>
      <c r="G88" s="61">
        <f>IF($D88=0,"",VLOOKUP($D88,'Absolutní-BODY'!$E$2:$O$161,6,FALSE))</f>
      </c>
      <c r="H88" s="61">
        <f>IF($D88=0,"",VLOOKUP($D88,'Absolutní-BODY'!$E$2:$O$161,7,FALSE))</f>
      </c>
      <c r="I88" s="62">
        <f>IF($D88=0,"",VLOOKUP($D88,'Absolutní-BODY'!$E$2:$O$161,8,FALSE))</f>
      </c>
      <c r="J88" s="62">
        <f>IF($D88=0,"",VLOOKUP($D88,'Absolutní-BODY'!$E$2:$O$161,9,FALSE))</f>
      </c>
      <c r="K88" s="62">
        <f>IF($D88=0,"",VLOOKUP($D88,'Absolutní-BODY'!$E$2:$O$161,10,FALSE))</f>
      </c>
      <c r="L88" s="63">
        <f>IF($D88=0,"",VLOOKUP($D88,'Absolutní-BODY'!$E$2:$O$161,11,FALSE))</f>
      </c>
      <c r="N88" s="328">
        <f>IF(K90=0,10000,K90)</f>
        <v>10000</v>
      </c>
      <c r="O88" s="72">
        <v>8</v>
      </c>
      <c r="P88" s="72">
        <v>9</v>
      </c>
    </row>
    <row r="89" spans="2:16" ht="15" customHeight="1" thickBot="1">
      <c r="B89" s="64"/>
      <c r="C89" s="65"/>
      <c r="D89" s="65"/>
      <c r="E89" s="66">
        <f aca="true" t="shared" si="47" ref="E89:L89">SUM(E82:E88)</f>
        <v>0</v>
      </c>
      <c r="F89" s="67">
        <f t="shared" si="47"/>
        <v>0</v>
      </c>
      <c r="G89" s="67">
        <f t="shared" si="47"/>
        <v>0</v>
      </c>
      <c r="H89" s="67">
        <f t="shared" si="47"/>
        <v>0</v>
      </c>
      <c r="I89" s="68">
        <f t="shared" si="47"/>
        <v>0</v>
      </c>
      <c r="J89" s="68">
        <f t="shared" si="47"/>
        <v>0</v>
      </c>
      <c r="K89" s="68">
        <f t="shared" si="47"/>
        <v>0</v>
      </c>
      <c r="L89" s="69">
        <f t="shared" si="47"/>
        <v>0</v>
      </c>
      <c r="N89" s="328">
        <f>IF(K90=0,10000,K90)</f>
        <v>10000</v>
      </c>
      <c r="O89" s="72">
        <v>8</v>
      </c>
      <c r="P89" s="72">
        <v>10</v>
      </c>
    </row>
    <row r="90" spans="2:17" ht="15" customHeight="1" thickBot="1">
      <c r="B90" s="305">
        <f>C81</f>
      </c>
      <c r="C90" s="309"/>
      <c r="D90" s="346">
        <f>Q90</f>
        <v>0</v>
      </c>
      <c r="E90" s="311" t="s">
        <v>17</v>
      </c>
      <c r="F90" s="70"/>
      <c r="G90" s="70" t="s">
        <v>78</v>
      </c>
      <c r="H90" s="341">
        <f>SUM(E89:L89)</f>
        <v>0</v>
      </c>
      <c r="I90" s="307" t="s">
        <v>1</v>
      </c>
      <c r="J90" s="136"/>
      <c r="K90" s="329">
        <f>SUM(E89:L89)</f>
        <v>0</v>
      </c>
      <c r="L90" s="330"/>
      <c r="N90" s="328">
        <f>IF(K90=0,10000,K90)</f>
        <v>10000</v>
      </c>
      <c r="O90" s="72">
        <v>8</v>
      </c>
      <c r="P90" s="328">
        <v>11</v>
      </c>
      <c r="Q90" s="331">
        <f>IF(Q79&lt;1,0,Q79-1)</f>
        <v>0</v>
      </c>
    </row>
    <row r="91" spans="1:16" ht="15" customHeight="1" thickBot="1">
      <c r="A91" s="37" t="s">
        <v>254</v>
      </c>
      <c r="B91" s="37"/>
      <c r="C91" s="38"/>
      <c r="D91" s="38"/>
      <c r="E91" s="37"/>
      <c r="F91" s="37"/>
      <c r="G91" s="39"/>
      <c r="H91" s="342"/>
      <c r="I91" s="39"/>
      <c r="J91" s="39"/>
      <c r="K91" s="39"/>
      <c r="L91" s="39"/>
      <c r="N91" s="328">
        <f>IF(K101=0,10000,K101)</f>
        <v>10000</v>
      </c>
      <c r="O91" s="72">
        <v>9</v>
      </c>
      <c r="P91" s="72">
        <v>1</v>
      </c>
    </row>
    <row r="92" spans="2:16" ht="15" customHeight="1" thickBot="1">
      <c r="B92" s="41"/>
      <c r="C92" s="304">
        <f>IF(D93=0,"",VLOOKUP($D93,#REF!,7,FALSE))</f>
      </c>
      <c r="D92" s="40" t="s">
        <v>8</v>
      </c>
      <c r="E92" s="42">
        <v>1</v>
      </c>
      <c r="F92" s="42">
        <v>2</v>
      </c>
      <c r="G92" s="42">
        <v>3</v>
      </c>
      <c r="H92" s="340">
        <v>4</v>
      </c>
      <c r="I92" s="42">
        <v>5</v>
      </c>
      <c r="J92" s="42">
        <v>6</v>
      </c>
      <c r="K92" s="42">
        <v>7</v>
      </c>
      <c r="L92" s="42">
        <v>8</v>
      </c>
      <c r="N92" s="328">
        <f>IF(K101=0,10000,K101)</f>
        <v>10000</v>
      </c>
      <c r="O92" s="72">
        <v>9</v>
      </c>
      <c r="P92" s="72">
        <v>2</v>
      </c>
    </row>
    <row r="93" spans="2:16" ht="15" customHeight="1">
      <c r="B93" s="45">
        <v>1</v>
      </c>
      <c r="C93" s="46">
        <f>IF(D93=0,"",VLOOKUP($D93,#REF!,2,FALSE))</f>
      </c>
      <c r="D93" s="47"/>
      <c r="E93" s="48">
        <f>IF($D93=0,"",VLOOKUP($D93,'Absolutní-BODY'!$E$2:$O$161,4,FALSE))</f>
      </c>
      <c r="F93" s="48">
        <f>IF($D93=0,"",VLOOKUP($D93,'Absolutní-BODY'!$E$2:$O$161,5,FALSE))</f>
      </c>
      <c r="G93" s="48">
        <f>IF($D93=0,"",VLOOKUP($D93,'Absolutní-BODY'!$E$2:$O$161,6,FALSE))</f>
      </c>
      <c r="H93" s="48">
        <f>IF($D93=0,"",VLOOKUP($D93,'Absolutní-BODY'!$E$2:$O$161,7,FALSE))</f>
      </c>
      <c r="I93" s="49">
        <f>IF($D93=0,"",VLOOKUP($D93,'Absolutní-BODY'!$E$2:$O$161,8,FALSE))</f>
      </c>
      <c r="J93" s="49">
        <f>IF($D93=0,"",VLOOKUP($D93,'Absolutní-BODY'!$E$2:$O$161,9,FALSE))</f>
      </c>
      <c r="K93" s="49">
        <f>IF($D93=0,"",VLOOKUP($D93,'Absolutní-BODY'!$E$2:$O$161,10,FALSE))</f>
      </c>
      <c r="L93" s="50">
        <f>IF($D93=0,"",VLOOKUP($D93,'Absolutní-BODY'!$E$2:$O$161,11,FALSE))</f>
      </c>
      <c r="N93" s="328">
        <f>IF(K101=0,10000,K101)</f>
        <v>10000</v>
      </c>
      <c r="O93" s="72">
        <v>9</v>
      </c>
      <c r="P93" s="72">
        <v>3</v>
      </c>
    </row>
    <row r="94" spans="2:16" ht="15" customHeight="1">
      <c r="B94" s="52">
        <v>2</v>
      </c>
      <c r="C94" s="53">
        <f>IF(D94=0,"",VLOOKUP($D94,#REF!,2,FALSE))</f>
      </c>
      <c r="D94" s="54"/>
      <c r="E94" s="55">
        <f>IF($D94=0,"",VLOOKUP($D94,'Absolutní-BODY'!$E$2:$O$161,4,FALSE))</f>
      </c>
      <c r="F94" s="55">
        <f>IF($D94=0,"",VLOOKUP($D94,'Absolutní-BODY'!$E$2:$O$161,5,FALSE))</f>
      </c>
      <c r="G94" s="55">
        <f>IF($D94=0,"",VLOOKUP($D94,'Absolutní-BODY'!$E$2:$O$161,6,FALSE))</f>
      </c>
      <c r="H94" s="55">
        <f>IF($D94=0,"",VLOOKUP($D94,'Absolutní-BODY'!$E$2:$O$161,7,FALSE))</f>
      </c>
      <c r="I94" s="56">
        <f>IF($D94=0,"",VLOOKUP($D94,'Absolutní-BODY'!$E$2:$O$161,8,FALSE))</f>
      </c>
      <c r="J94" s="56">
        <f>IF($D94=0,"",VLOOKUP($D94,'Absolutní-BODY'!$E$2:$O$161,9,FALSE))</f>
      </c>
      <c r="K94" s="56">
        <f>IF($D94=0,"",VLOOKUP($D94,'Absolutní-BODY'!$E$2:$O$161,10,FALSE))</f>
      </c>
      <c r="L94" s="57">
        <f>IF($D94=0,"",VLOOKUP($D94,'Absolutní-BODY'!$E$2:$O$161,11,FALSE))</f>
      </c>
      <c r="N94" s="328">
        <f>IF(K101=0,10000,K101)</f>
        <v>10000</v>
      </c>
      <c r="O94" s="72">
        <v>9</v>
      </c>
      <c r="P94" s="72">
        <v>4</v>
      </c>
    </row>
    <row r="95" spans="2:16" ht="15" customHeight="1">
      <c r="B95" s="52">
        <v>3</v>
      </c>
      <c r="C95" s="53">
        <f>IF(D95=0,"",VLOOKUP($D95,#REF!,2,FALSE))</f>
      </c>
      <c r="D95" s="54"/>
      <c r="E95" s="55">
        <f>IF($D95=0,"",VLOOKUP($D95,'Absolutní-BODY'!$E$2:$O$161,4,FALSE))</f>
      </c>
      <c r="F95" s="55">
        <f>IF($D95=0,"",VLOOKUP($D95,'Absolutní-BODY'!$E$2:$O$161,5,FALSE))</f>
      </c>
      <c r="G95" s="55">
        <f>IF($D95=0,"",VLOOKUP($D95,'Absolutní-BODY'!$E$2:$O$161,6,FALSE))</f>
      </c>
      <c r="H95" s="55">
        <f>IF($D95=0,"",VLOOKUP($D95,'Absolutní-BODY'!$E$2:$O$161,7,FALSE))</f>
      </c>
      <c r="I95" s="56">
        <f>IF($D95=0,"",VLOOKUP($D95,'Absolutní-BODY'!$E$2:$O$161,8,FALSE))</f>
      </c>
      <c r="J95" s="56">
        <f>IF($D95=0,"",VLOOKUP($D95,'Absolutní-BODY'!$E$2:$O$161,9,FALSE))</f>
      </c>
      <c r="K95" s="56">
        <f>IF($D95=0,"",VLOOKUP($D95,'Absolutní-BODY'!$E$2:$O$161,10,FALSE))</f>
      </c>
      <c r="L95" s="57">
        <f>IF($D95=0,"",VLOOKUP($D95,'Absolutní-BODY'!$E$2:$O$161,11,FALSE))</f>
      </c>
      <c r="N95" s="328">
        <f>IF(K101=0,10000,K101)</f>
        <v>10000</v>
      </c>
      <c r="O95" s="72">
        <v>9</v>
      </c>
      <c r="P95" s="72">
        <v>5</v>
      </c>
    </row>
    <row r="96" spans="2:16" ht="15" customHeight="1">
      <c r="B96" s="52">
        <v>4</v>
      </c>
      <c r="C96" s="53">
        <f>IF(D96=0,"",VLOOKUP($D96,#REF!,2,FALSE))</f>
      </c>
      <c r="D96" s="54"/>
      <c r="E96" s="55">
        <f>IF($D96=0,"",VLOOKUP($D96,'Absolutní-BODY'!$E$2:$O$161,4,FALSE))</f>
      </c>
      <c r="F96" s="55">
        <f>IF($D96=0,"",VLOOKUP($D96,'Absolutní-BODY'!$E$2:$O$161,5,FALSE))</f>
      </c>
      <c r="G96" s="55">
        <f>IF($D96=0,"",VLOOKUP($D96,'Absolutní-BODY'!$E$2:$O$161,6,FALSE))</f>
      </c>
      <c r="H96" s="55">
        <f>IF($D96=0,"",VLOOKUP($D96,'Absolutní-BODY'!$E$2:$O$161,7,FALSE))</f>
      </c>
      <c r="I96" s="56">
        <f>IF($D96=0,"",VLOOKUP($D96,'Absolutní-BODY'!$E$2:$O$161,8,FALSE))</f>
      </c>
      <c r="J96" s="56">
        <f>IF($D96=0,"",VLOOKUP($D96,'Absolutní-BODY'!$E$2:$O$161,9,FALSE))</f>
      </c>
      <c r="K96" s="56">
        <f>IF($D96=0,"",VLOOKUP($D96,'Absolutní-BODY'!$E$2:$O$161,10,FALSE))</f>
      </c>
      <c r="L96" s="57">
        <f>IF($D96=0,"",VLOOKUP($D96,'Absolutní-BODY'!$E$2:$O$161,11,FALSE))</f>
      </c>
      <c r="N96" s="328">
        <f>IF(K101=0,10000,K101)</f>
        <v>10000</v>
      </c>
      <c r="O96" s="72">
        <v>9</v>
      </c>
      <c r="P96" s="72">
        <v>6</v>
      </c>
    </row>
    <row r="97" spans="2:16" ht="15" customHeight="1">
      <c r="B97" s="52">
        <v>5</v>
      </c>
      <c r="C97" s="53">
        <f>IF(D97=0,"",VLOOKUP($D97,#REF!,2,FALSE))</f>
      </c>
      <c r="D97" s="54"/>
      <c r="E97" s="55">
        <f>IF($D97=0,"",VLOOKUP($D97,'Absolutní-BODY'!$E$2:$O$161,4,FALSE))</f>
      </c>
      <c r="F97" s="55">
        <f>IF($D97=0,"",VLOOKUP($D97,'Absolutní-BODY'!$E$2:$O$161,5,FALSE))</f>
      </c>
      <c r="G97" s="55">
        <f>IF($D97=0,"",VLOOKUP($D97,'Absolutní-BODY'!$E$2:$O$161,6,FALSE))</f>
      </c>
      <c r="H97" s="55">
        <f>IF($D97=0,"",VLOOKUP($D97,'Absolutní-BODY'!$E$2:$O$161,7,FALSE))</f>
      </c>
      <c r="I97" s="56">
        <f>IF($D97=0,"",VLOOKUP($D97,'Absolutní-BODY'!$E$2:$O$161,8,FALSE))</f>
      </c>
      <c r="J97" s="56">
        <f>IF($D97=0,"",VLOOKUP($D97,'Absolutní-BODY'!$E$2:$O$161,9,FALSE))</f>
      </c>
      <c r="K97" s="56">
        <f>IF($D97=0,"",VLOOKUP($D97,'Absolutní-BODY'!$E$2:$O$161,10,FALSE))</f>
      </c>
      <c r="L97" s="57">
        <f>IF($D97=0,"",VLOOKUP($D97,'Absolutní-BODY'!$E$2:$O$161,11,FALSE))</f>
      </c>
      <c r="N97" s="328">
        <f>IF(K101=0,10000,K101)</f>
        <v>10000</v>
      </c>
      <c r="O97" s="72">
        <v>9</v>
      </c>
      <c r="P97" s="72">
        <v>7</v>
      </c>
    </row>
    <row r="98" spans="2:16" ht="15" customHeight="1">
      <c r="B98" s="52">
        <v>6</v>
      </c>
      <c r="C98" s="53">
        <f>IF(D98=0,"",VLOOKUP($D98,#REF!,2,FALSE))</f>
      </c>
      <c r="D98" s="294"/>
      <c r="E98" s="55">
        <f>IF($D98=0,"",VLOOKUP($D98,'Absolutní-BODY'!$E$2:$O$161,4,FALSE))</f>
      </c>
      <c r="F98" s="55">
        <f>IF($D98=0,"",VLOOKUP($D98,'Absolutní-BODY'!$E$2:$O$161,5,FALSE))</f>
      </c>
      <c r="G98" s="55">
        <f>IF($D98=0,"",VLOOKUP($D98,'Absolutní-BODY'!$E$2:$O$161,6,FALSE))</f>
      </c>
      <c r="H98" s="55">
        <f>IF($D98=0,"",VLOOKUP($D98,'Absolutní-BODY'!$E$2:$O$161,7,FALSE))</f>
      </c>
      <c r="I98" s="56">
        <f>IF($D98=0,"",VLOOKUP($D98,'Absolutní-BODY'!$E$2:$O$161,8,FALSE))</f>
      </c>
      <c r="J98" s="56">
        <f>IF($D98=0,"",VLOOKUP($D98,'Absolutní-BODY'!$E$2:$O$161,9,FALSE))</f>
      </c>
      <c r="K98" s="56">
        <f>IF($D98=0,"",VLOOKUP($D98,'Absolutní-BODY'!$E$2:$O$161,10,FALSE))</f>
      </c>
      <c r="L98" s="57">
        <f>IF($D98=0,"",VLOOKUP($D98,'Absolutní-BODY'!$E$2:$O$161,11,FALSE))</f>
      </c>
      <c r="N98" s="328">
        <f>IF(K101=0,10000,K101)</f>
        <v>10000</v>
      </c>
      <c r="O98" s="72">
        <v>9</v>
      </c>
      <c r="P98" s="72">
        <v>8</v>
      </c>
    </row>
    <row r="99" spans="2:16" ht="15" customHeight="1" thickBot="1">
      <c r="B99" s="58" t="s">
        <v>0</v>
      </c>
      <c r="C99" s="59">
        <f>IF(D99=0,"",VLOOKUP($D99,#REF!,2,FALSE))</f>
      </c>
      <c r="D99" s="60"/>
      <c r="E99" s="61">
        <f>IF($D99=0,"",VLOOKUP($D99,'Absolutní-BODY'!$E$2:$O$161,4,FALSE))</f>
      </c>
      <c r="F99" s="61">
        <f>IF($D99=0,"",VLOOKUP($D99,'Absolutní-BODY'!$E$2:$O$161,5,FALSE))</f>
      </c>
      <c r="G99" s="61">
        <f>IF($D99=0,"",VLOOKUP($D99,'Absolutní-BODY'!$E$2:$O$161,6,FALSE))</f>
      </c>
      <c r="H99" s="61">
        <f>IF($D99=0,"",VLOOKUP($D99,'Absolutní-BODY'!$E$2:$O$161,7,FALSE))</f>
      </c>
      <c r="I99" s="62">
        <f>IF($D99=0,"",VLOOKUP($D99,'Absolutní-BODY'!$E$2:$O$161,8,FALSE))</f>
      </c>
      <c r="J99" s="62">
        <f>IF($D99=0,"",VLOOKUP($D99,'Absolutní-BODY'!$E$2:$O$161,9,FALSE))</f>
      </c>
      <c r="K99" s="62">
        <f>IF($D99=0,"",VLOOKUP($D99,'Absolutní-BODY'!$E$2:$O$161,10,FALSE))</f>
      </c>
      <c r="L99" s="63">
        <f>IF($D99=0,"",VLOOKUP($D99,'Absolutní-BODY'!$E$2:$O$161,11,FALSE))</f>
      </c>
      <c r="N99" s="328">
        <f>IF(K101=0,10000,K101)</f>
        <v>10000</v>
      </c>
      <c r="O99" s="72">
        <v>9</v>
      </c>
      <c r="P99" s="72">
        <v>9</v>
      </c>
    </row>
    <row r="100" spans="2:16" ht="15" customHeight="1" thickBot="1">
      <c r="B100" s="64"/>
      <c r="C100" s="65"/>
      <c r="D100" s="65"/>
      <c r="E100" s="66">
        <f aca="true" t="shared" si="48" ref="E100:L100">SUM(E93:E99)</f>
        <v>0</v>
      </c>
      <c r="F100" s="67">
        <f t="shared" si="48"/>
        <v>0</v>
      </c>
      <c r="G100" s="67">
        <f t="shared" si="48"/>
        <v>0</v>
      </c>
      <c r="H100" s="67">
        <f t="shared" si="48"/>
        <v>0</v>
      </c>
      <c r="I100" s="68">
        <f t="shared" si="48"/>
        <v>0</v>
      </c>
      <c r="J100" s="68">
        <f t="shared" si="48"/>
        <v>0</v>
      </c>
      <c r="K100" s="68">
        <f t="shared" si="48"/>
        <v>0</v>
      </c>
      <c r="L100" s="69">
        <f t="shared" si="48"/>
        <v>0</v>
      </c>
      <c r="N100" s="328">
        <f>IF(K101=0,10000,K101)</f>
        <v>10000</v>
      </c>
      <c r="O100" s="72">
        <v>9</v>
      </c>
      <c r="P100" s="72">
        <v>10</v>
      </c>
    </row>
    <row r="101" spans="2:17" ht="15" customHeight="1" thickBot="1">
      <c r="B101" s="305">
        <f>C92</f>
      </c>
      <c r="C101" s="309"/>
      <c r="D101" s="346">
        <f>Q101</f>
        <v>0</v>
      </c>
      <c r="E101" s="311" t="s">
        <v>17</v>
      </c>
      <c r="F101" s="70"/>
      <c r="G101" s="70" t="s">
        <v>78</v>
      </c>
      <c r="H101" s="341">
        <f>SUM(E100:L100)</f>
        <v>0</v>
      </c>
      <c r="I101" s="325" t="s">
        <v>1</v>
      </c>
      <c r="J101" s="136"/>
      <c r="K101" s="329">
        <f>SUM(E100:L100)</f>
        <v>0</v>
      </c>
      <c r="L101" s="330"/>
      <c r="N101" s="328">
        <f>IF(K101=0,10000,K101)</f>
        <v>10000</v>
      </c>
      <c r="O101" s="72">
        <v>9</v>
      </c>
      <c r="P101" s="328">
        <v>11</v>
      </c>
      <c r="Q101" s="331">
        <f>IF(Q90&lt;1,0,Q90-1)</f>
        <v>0</v>
      </c>
    </row>
    <row r="102" spans="1:16" ht="15" customHeight="1" thickBot="1">
      <c r="A102" s="37" t="s">
        <v>253</v>
      </c>
      <c r="B102" s="37"/>
      <c r="C102" s="38"/>
      <c r="D102" s="38"/>
      <c r="E102" s="37"/>
      <c r="F102" s="37"/>
      <c r="G102" s="39"/>
      <c r="H102" s="342"/>
      <c r="I102" s="39"/>
      <c r="J102" s="39"/>
      <c r="K102" s="39"/>
      <c r="L102" s="39"/>
      <c r="N102" s="328">
        <f>IF(K112=0,10000,K112)</f>
        <v>10000</v>
      </c>
      <c r="O102" s="72">
        <v>10</v>
      </c>
      <c r="P102" s="72">
        <v>1</v>
      </c>
    </row>
    <row r="103" spans="2:16" ht="15" customHeight="1" thickBot="1">
      <c r="B103" s="41"/>
      <c r="C103" s="304">
        <f>IF(D104=0,"",VLOOKUP($D104,#REF!,7,FALSE))</f>
      </c>
      <c r="D103" s="40" t="s">
        <v>8</v>
      </c>
      <c r="E103" s="42">
        <v>1</v>
      </c>
      <c r="F103" s="42">
        <v>2</v>
      </c>
      <c r="G103" s="42">
        <v>3</v>
      </c>
      <c r="H103" s="340">
        <v>4</v>
      </c>
      <c r="I103" s="42">
        <v>5</v>
      </c>
      <c r="J103" s="42">
        <v>6</v>
      </c>
      <c r="K103" s="42">
        <v>7</v>
      </c>
      <c r="L103" s="42">
        <v>8</v>
      </c>
      <c r="N103" s="328">
        <f>IF(K112=0,10000,K112)</f>
        <v>10000</v>
      </c>
      <c r="O103" s="72">
        <v>10</v>
      </c>
      <c r="P103" s="72">
        <v>2</v>
      </c>
    </row>
    <row r="104" spans="2:16" ht="15" customHeight="1">
      <c r="B104" s="45">
        <v>1</v>
      </c>
      <c r="C104" s="46">
        <f>IF(D104=0,"",VLOOKUP($D104,#REF!,2,FALSE))</f>
      </c>
      <c r="D104" s="47"/>
      <c r="E104" s="48">
        <f>IF($D104=0,"",VLOOKUP($D104,'Absolutní-BODY'!$E$2:$O$161,4,FALSE))</f>
      </c>
      <c r="F104" s="48">
        <f>IF($D104=0,"",VLOOKUP($D104,'Absolutní-BODY'!$E$2:$O$161,5,FALSE))</f>
      </c>
      <c r="G104" s="48">
        <f>IF($D104=0,"",VLOOKUP($D104,'Absolutní-BODY'!$E$2:$O$161,6,FALSE))</f>
      </c>
      <c r="H104" s="48">
        <f>IF($D104=0,"",VLOOKUP($D104,'Absolutní-BODY'!$E$2:$O$161,7,FALSE))</f>
      </c>
      <c r="I104" s="49">
        <f>IF($D104=0,"",VLOOKUP($D104,'Absolutní-BODY'!$E$2:$O$161,8,FALSE))</f>
      </c>
      <c r="J104" s="49">
        <f>IF($D104=0,"",VLOOKUP($D104,'Absolutní-BODY'!$E$2:$O$161,9,FALSE))</f>
      </c>
      <c r="K104" s="49">
        <f>IF($D104=0,"",VLOOKUP($D104,'Absolutní-BODY'!$E$2:$O$161,10,FALSE))</f>
      </c>
      <c r="L104" s="50">
        <f>IF($D104=0,"",VLOOKUP($D104,'Absolutní-BODY'!$E$2:$O$161,11,FALSE))</f>
      </c>
      <c r="N104" s="328">
        <f>IF(K112=0,10000,K112)</f>
        <v>10000</v>
      </c>
      <c r="O104" s="72">
        <v>10</v>
      </c>
      <c r="P104" s="72">
        <v>3</v>
      </c>
    </row>
    <row r="105" spans="2:16" ht="15" customHeight="1">
      <c r="B105" s="52">
        <v>2</v>
      </c>
      <c r="C105" s="53">
        <f>IF(D105=0,"",VLOOKUP($D105,#REF!,2,FALSE))</f>
      </c>
      <c r="D105" s="54"/>
      <c r="E105" s="55">
        <f>IF($D105=0,"",VLOOKUP($D105,'Absolutní-BODY'!$E$2:$O$161,4,FALSE))</f>
      </c>
      <c r="F105" s="55">
        <f>IF($D105=0,"",VLOOKUP($D105,'Absolutní-BODY'!$E$2:$O$161,5,FALSE))</f>
      </c>
      <c r="G105" s="55">
        <f>IF($D105=0,"",VLOOKUP($D105,'Absolutní-BODY'!$E$2:$O$161,6,FALSE))</f>
      </c>
      <c r="H105" s="55">
        <f>IF($D105=0,"",VLOOKUP($D105,'Absolutní-BODY'!$E$2:$O$161,7,FALSE))</f>
      </c>
      <c r="I105" s="56">
        <f>IF($D105=0,"",VLOOKUP($D105,'Absolutní-BODY'!$E$2:$O$161,8,FALSE))</f>
      </c>
      <c r="J105" s="56">
        <f>IF($D105=0,"",VLOOKUP($D105,'Absolutní-BODY'!$E$2:$O$161,9,FALSE))</f>
      </c>
      <c r="K105" s="56">
        <f>IF($D105=0,"",VLOOKUP($D105,'Absolutní-BODY'!$E$2:$O$161,10,FALSE))</f>
      </c>
      <c r="L105" s="57">
        <f>IF($D105=0,"",VLOOKUP($D105,'Absolutní-BODY'!$E$2:$O$161,11,FALSE))</f>
      </c>
      <c r="N105" s="328">
        <f>IF(K112=0,10000,K112)</f>
        <v>10000</v>
      </c>
      <c r="O105" s="72">
        <v>10</v>
      </c>
      <c r="P105" s="72">
        <v>4</v>
      </c>
    </row>
    <row r="106" spans="2:16" ht="15" customHeight="1">
      <c r="B106" s="52">
        <v>3</v>
      </c>
      <c r="C106" s="53">
        <f>IF(D106=0,"",VLOOKUP($D106,#REF!,2,FALSE))</f>
      </c>
      <c r="D106" s="54"/>
      <c r="E106" s="55">
        <f>IF($D106=0,"",VLOOKUP($D106,'Absolutní-BODY'!$E$2:$O$161,4,FALSE))</f>
      </c>
      <c r="F106" s="55">
        <f>IF($D106=0,"",VLOOKUP($D106,'Absolutní-BODY'!$E$2:$O$161,5,FALSE))</f>
      </c>
      <c r="G106" s="55">
        <f>IF($D106=0,"",VLOOKUP($D106,'Absolutní-BODY'!$E$2:$O$161,6,FALSE))</f>
      </c>
      <c r="H106" s="55">
        <f>IF($D106=0,"",VLOOKUP($D106,'Absolutní-BODY'!$E$2:$O$161,7,FALSE))</f>
      </c>
      <c r="I106" s="56">
        <f>IF($D106=0,"",VLOOKUP($D106,'Absolutní-BODY'!$E$2:$O$161,8,FALSE))</f>
      </c>
      <c r="J106" s="56">
        <f>IF($D106=0,"",VLOOKUP($D106,'Absolutní-BODY'!$E$2:$O$161,9,FALSE))</f>
      </c>
      <c r="K106" s="56">
        <f>IF($D106=0,"",VLOOKUP($D106,'Absolutní-BODY'!$E$2:$O$161,10,FALSE))</f>
      </c>
      <c r="L106" s="57">
        <f>IF($D106=0,"",VLOOKUP($D106,'Absolutní-BODY'!$E$2:$O$161,11,FALSE))</f>
      </c>
      <c r="N106" s="328">
        <f>IF(K112=0,10000,K112)</f>
        <v>10000</v>
      </c>
      <c r="O106" s="72">
        <v>10</v>
      </c>
      <c r="P106" s="72">
        <v>5</v>
      </c>
    </row>
    <row r="107" spans="2:16" ht="15" customHeight="1">
      <c r="B107" s="52">
        <v>4</v>
      </c>
      <c r="C107" s="53">
        <f>IF(D107=0,"",VLOOKUP($D107,#REF!,2,FALSE))</f>
      </c>
      <c r="D107" s="54"/>
      <c r="E107" s="55">
        <f>IF($D107=0,"",VLOOKUP($D107,'Absolutní-BODY'!$E$2:$O$161,4,FALSE))</f>
      </c>
      <c r="F107" s="55">
        <f>IF($D107=0,"",VLOOKUP($D107,'Absolutní-BODY'!$E$2:$O$161,5,FALSE))</f>
      </c>
      <c r="G107" s="55">
        <f>IF($D107=0,"",VLOOKUP($D107,'Absolutní-BODY'!$E$2:$O$161,6,FALSE))</f>
      </c>
      <c r="H107" s="55">
        <f>IF($D107=0,"",VLOOKUP($D107,'Absolutní-BODY'!$E$2:$O$161,7,FALSE))</f>
      </c>
      <c r="I107" s="56">
        <f>IF($D107=0,"",VLOOKUP($D107,'Absolutní-BODY'!$E$2:$O$161,8,FALSE))</f>
      </c>
      <c r="J107" s="56">
        <f>IF($D107=0,"",VLOOKUP($D107,'Absolutní-BODY'!$E$2:$O$161,9,FALSE))</f>
      </c>
      <c r="K107" s="56">
        <f>IF($D107=0,"",VLOOKUP($D107,'Absolutní-BODY'!$E$2:$O$161,10,FALSE))</f>
      </c>
      <c r="L107" s="57">
        <f>IF($D107=0,"",VLOOKUP($D107,'Absolutní-BODY'!$E$2:$O$161,11,FALSE))</f>
      </c>
      <c r="N107" s="328">
        <f>IF(K112=0,10000,K112)</f>
        <v>10000</v>
      </c>
      <c r="O107" s="72">
        <v>10</v>
      </c>
      <c r="P107" s="72">
        <v>6</v>
      </c>
    </row>
    <row r="108" spans="2:16" ht="15" customHeight="1">
      <c r="B108" s="52">
        <v>5</v>
      </c>
      <c r="C108" s="53">
        <f>IF(D108=0,"",VLOOKUP($D108,#REF!,2,FALSE))</f>
      </c>
      <c r="D108" s="54"/>
      <c r="E108" s="55">
        <f>IF($D108=0,"",VLOOKUP($D108,'Absolutní-BODY'!$E$2:$O$161,4,FALSE))</f>
      </c>
      <c r="F108" s="55">
        <f>IF($D108=0,"",VLOOKUP($D108,'Absolutní-BODY'!$E$2:$O$161,5,FALSE))</f>
      </c>
      <c r="G108" s="55">
        <f>IF($D108=0,"",VLOOKUP($D108,'Absolutní-BODY'!$E$2:$O$161,6,FALSE))</f>
      </c>
      <c r="H108" s="55">
        <f>IF($D108=0,"",VLOOKUP($D108,'Absolutní-BODY'!$E$2:$O$161,7,FALSE))</f>
      </c>
      <c r="I108" s="56">
        <f>IF($D108=0,"",VLOOKUP($D108,'Absolutní-BODY'!$E$2:$O$161,8,FALSE))</f>
      </c>
      <c r="J108" s="56">
        <f>IF($D108=0,"",VLOOKUP($D108,'Absolutní-BODY'!$E$2:$O$161,9,FALSE))</f>
      </c>
      <c r="K108" s="56">
        <f>IF($D108=0,"",VLOOKUP($D108,'Absolutní-BODY'!$E$2:$O$161,10,FALSE))</f>
      </c>
      <c r="L108" s="57">
        <f>IF($D108=0,"",VLOOKUP($D108,'Absolutní-BODY'!$E$2:$O$161,11,FALSE))</f>
      </c>
      <c r="N108" s="328">
        <f>IF(K112=0,10000,K112)</f>
        <v>10000</v>
      </c>
      <c r="O108" s="72">
        <v>10</v>
      </c>
      <c r="P108" s="72">
        <v>7</v>
      </c>
    </row>
    <row r="109" spans="2:16" ht="15" customHeight="1">
      <c r="B109" s="52">
        <v>6</v>
      </c>
      <c r="C109" s="53">
        <f>IF(D109=0,"",VLOOKUP($D109,#REF!,2,FALSE))</f>
      </c>
      <c r="D109" s="294"/>
      <c r="E109" s="55">
        <f>IF($D109=0,"",VLOOKUP($D109,'Absolutní-BODY'!$E$2:$O$161,4,FALSE))</f>
      </c>
      <c r="F109" s="55">
        <f>IF($D109=0,"",VLOOKUP($D109,'Absolutní-BODY'!$E$2:$O$161,5,FALSE))</f>
      </c>
      <c r="G109" s="55">
        <f>IF($D109=0,"",VLOOKUP($D109,'Absolutní-BODY'!$E$2:$O$161,6,FALSE))</f>
      </c>
      <c r="H109" s="55">
        <f>IF($D109=0,"",VLOOKUP($D109,'Absolutní-BODY'!$E$2:$O$161,7,FALSE))</f>
      </c>
      <c r="I109" s="56">
        <f>IF($D109=0,"",VLOOKUP($D109,'Absolutní-BODY'!$E$2:$O$161,8,FALSE))</f>
      </c>
      <c r="J109" s="56">
        <f>IF($D109=0,"",VLOOKUP($D109,'Absolutní-BODY'!$E$2:$O$161,9,FALSE))</f>
      </c>
      <c r="K109" s="56">
        <f>IF($D109=0,"",VLOOKUP($D109,'Absolutní-BODY'!$E$2:$O$161,10,FALSE))</f>
      </c>
      <c r="L109" s="57">
        <f>IF($D109=0,"",VLOOKUP($D109,'Absolutní-BODY'!$E$2:$O$161,11,FALSE))</f>
      </c>
      <c r="N109" s="328">
        <f>IF(K112=0,10000,K112)</f>
        <v>10000</v>
      </c>
      <c r="O109" s="72">
        <v>10</v>
      </c>
      <c r="P109" s="72">
        <v>8</v>
      </c>
    </row>
    <row r="110" spans="2:16" ht="15" customHeight="1" thickBot="1">
      <c r="B110" s="58" t="s">
        <v>0</v>
      </c>
      <c r="C110" s="59">
        <f>IF(D110=0,"",VLOOKUP($D110,#REF!,2,FALSE))</f>
      </c>
      <c r="D110" s="60"/>
      <c r="E110" s="61">
        <f>IF($D110=0,"",VLOOKUP($D110,'Absolutní-BODY'!$E$2:$O$161,4,FALSE))</f>
      </c>
      <c r="F110" s="61">
        <f>IF($D110=0,"",VLOOKUP($D110,'Absolutní-BODY'!$E$2:$O$161,5,FALSE))</f>
      </c>
      <c r="G110" s="61">
        <f>IF($D110=0,"",VLOOKUP($D110,'Absolutní-BODY'!$E$2:$O$161,6,FALSE))</f>
      </c>
      <c r="H110" s="61">
        <f>IF($D110=0,"",VLOOKUP($D110,'Absolutní-BODY'!$E$2:$O$161,7,FALSE))</f>
      </c>
      <c r="I110" s="62">
        <f>IF($D110=0,"",VLOOKUP($D110,'Absolutní-BODY'!$E$2:$O$161,8,FALSE))</f>
      </c>
      <c r="J110" s="62">
        <f>IF($D110=0,"",VLOOKUP($D110,'Absolutní-BODY'!$E$2:$O$161,9,FALSE))</f>
      </c>
      <c r="K110" s="62">
        <f>IF($D110=0,"",VLOOKUP($D110,'Absolutní-BODY'!$E$2:$O$161,10,FALSE))</f>
      </c>
      <c r="L110" s="63">
        <f>IF($D110=0,"",VLOOKUP($D110,'Absolutní-BODY'!$E$2:$O$161,11,FALSE))</f>
      </c>
      <c r="N110" s="328">
        <f>IF(K112=0,10000,K112)</f>
        <v>10000</v>
      </c>
      <c r="O110" s="72">
        <v>10</v>
      </c>
      <c r="P110" s="72">
        <v>9</v>
      </c>
    </row>
    <row r="111" spans="2:16" ht="15" customHeight="1" thickBot="1">
      <c r="B111" s="64"/>
      <c r="C111" s="65"/>
      <c r="D111" s="65"/>
      <c r="E111" s="66">
        <f aca="true" t="shared" si="49" ref="E111:L111">SUM(E104:E110)</f>
        <v>0</v>
      </c>
      <c r="F111" s="67">
        <f t="shared" si="49"/>
        <v>0</v>
      </c>
      <c r="G111" s="67">
        <f t="shared" si="49"/>
        <v>0</v>
      </c>
      <c r="H111" s="67">
        <f t="shared" si="49"/>
        <v>0</v>
      </c>
      <c r="I111" s="68">
        <f t="shared" si="49"/>
        <v>0</v>
      </c>
      <c r="J111" s="68">
        <f t="shared" si="49"/>
        <v>0</v>
      </c>
      <c r="K111" s="68">
        <f t="shared" si="49"/>
        <v>0</v>
      </c>
      <c r="L111" s="69">
        <f t="shared" si="49"/>
        <v>0</v>
      </c>
      <c r="N111" s="328">
        <f>IF(K112=0,10000,K112)</f>
        <v>10000</v>
      </c>
      <c r="O111" s="72">
        <v>10</v>
      </c>
      <c r="P111" s="72">
        <v>10</v>
      </c>
    </row>
    <row r="112" spans="2:17" ht="15" customHeight="1" thickBot="1">
      <c r="B112" s="305">
        <f>C103</f>
      </c>
      <c r="C112" s="309"/>
      <c r="D112" s="346">
        <f>Q112</f>
        <v>0</v>
      </c>
      <c r="E112" s="311" t="s">
        <v>17</v>
      </c>
      <c r="F112" s="70"/>
      <c r="G112" s="70" t="s">
        <v>78</v>
      </c>
      <c r="H112" s="341">
        <f>SUM(E111:L111)</f>
        <v>0</v>
      </c>
      <c r="I112" s="307" t="s">
        <v>1</v>
      </c>
      <c r="J112" s="136"/>
      <c r="K112" s="329">
        <f>SUM(E111:L111)</f>
        <v>0</v>
      </c>
      <c r="L112" s="330"/>
      <c r="N112" s="328">
        <f>IF(K112=0,10000,K112)</f>
        <v>10000</v>
      </c>
      <c r="O112" s="72">
        <v>10</v>
      </c>
      <c r="P112" s="328">
        <v>11</v>
      </c>
      <c r="Q112" s="331">
        <f>IF(Q101&lt;1,0,Q101-1)</f>
        <v>0</v>
      </c>
    </row>
    <row r="122" spans="2:12" ht="15" customHeight="1">
      <c r="B122" s="35"/>
      <c r="C122" s="35"/>
      <c r="D122" s="333"/>
      <c r="E122" s="35"/>
      <c r="F122" s="35"/>
      <c r="G122" s="35"/>
      <c r="H122" s="35"/>
      <c r="I122" s="35"/>
      <c r="J122" s="35"/>
      <c r="K122" s="35"/>
      <c r="L122" s="35"/>
    </row>
    <row r="123" spans="2:12" ht="15" customHeight="1">
      <c r="B123" s="35"/>
      <c r="C123" s="35"/>
      <c r="D123" s="333"/>
      <c r="E123" s="35"/>
      <c r="F123" s="35"/>
      <c r="G123" s="35"/>
      <c r="H123" s="35"/>
      <c r="I123" s="35"/>
      <c r="J123" s="35"/>
      <c r="K123" s="35"/>
      <c r="L123" s="35"/>
    </row>
    <row r="124" spans="2:12" ht="15" customHeight="1">
      <c r="B124" s="35"/>
      <c r="C124" s="35"/>
      <c r="D124" s="333"/>
      <c r="E124" s="35"/>
      <c r="F124" s="35"/>
      <c r="G124" s="35"/>
      <c r="H124" s="35"/>
      <c r="I124" s="35"/>
      <c r="J124" s="35"/>
      <c r="K124" s="35"/>
      <c r="L124" s="35"/>
    </row>
    <row r="125" spans="2:12" ht="15" customHeight="1">
      <c r="B125" s="35"/>
      <c r="C125" s="35"/>
      <c r="D125" s="333"/>
      <c r="E125" s="35"/>
      <c r="F125" s="35"/>
      <c r="G125" s="35"/>
      <c r="H125" s="35"/>
      <c r="I125" s="35"/>
      <c r="J125" s="35"/>
      <c r="K125" s="35"/>
      <c r="L125" s="35"/>
    </row>
    <row r="126" spans="2:12" ht="15" customHeight="1">
      <c r="B126" s="35"/>
      <c r="C126" s="35"/>
      <c r="D126" s="333"/>
      <c r="E126" s="35"/>
      <c r="F126" s="35"/>
      <c r="G126" s="35"/>
      <c r="H126" s="35"/>
      <c r="I126" s="35"/>
      <c r="J126" s="35"/>
      <c r="K126" s="35"/>
      <c r="L126" s="35"/>
    </row>
    <row r="127" spans="2:12" ht="15" customHeight="1">
      <c r="B127" s="35"/>
      <c r="C127" s="35"/>
      <c r="D127" s="333"/>
      <c r="E127" s="35"/>
      <c r="F127" s="35"/>
      <c r="G127" s="35"/>
      <c r="H127" s="35"/>
      <c r="I127" s="35"/>
      <c r="J127" s="35"/>
      <c r="K127" s="35"/>
      <c r="L127" s="35"/>
    </row>
    <row r="128" spans="2:12" ht="15" customHeight="1">
      <c r="B128" s="35"/>
      <c r="C128" s="35"/>
      <c r="D128" s="333"/>
      <c r="E128" s="35"/>
      <c r="F128" s="35"/>
      <c r="G128" s="35"/>
      <c r="H128" s="35"/>
      <c r="I128" s="35"/>
      <c r="J128" s="35"/>
      <c r="K128" s="35"/>
      <c r="L128" s="35"/>
    </row>
    <row r="129" spans="2:12" ht="15" customHeight="1">
      <c r="B129" s="35"/>
      <c r="C129" s="35"/>
      <c r="D129" s="333"/>
      <c r="E129" s="35"/>
      <c r="F129" s="35"/>
      <c r="G129" s="35"/>
      <c r="H129" s="35"/>
      <c r="I129" s="35"/>
      <c r="J129" s="35"/>
      <c r="K129" s="35"/>
      <c r="L129" s="35"/>
    </row>
    <row r="130" spans="2:12" ht="15" customHeight="1">
      <c r="B130" s="35"/>
      <c r="C130" s="35"/>
      <c r="D130" s="333"/>
      <c r="E130" s="35"/>
      <c r="F130" s="35"/>
      <c r="G130" s="35"/>
      <c r="H130" s="35"/>
      <c r="I130" s="35"/>
      <c r="J130" s="35"/>
      <c r="K130" s="35"/>
      <c r="L130" s="35"/>
    </row>
    <row r="131" spans="2:12" ht="15" customHeight="1">
      <c r="B131" s="35"/>
      <c r="C131" s="35"/>
      <c r="D131" s="333"/>
      <c r="E131" s="35"/>
      <c r="F131" s="35"/>
      <c r="G131" s="35"/>
      <c r="H131" s="35"/>
      <c r="I131" s="35"/>
      <c r="J131" s="35"/>
      <c r="K131" s="35"/>
      <c r="L131" s="35"/>
    </row>
    <row r="132" spans="2:12" ht="15" customHeight="1">
      <c r="B132" s="35"/>
      <c r="C132" s="35"/>
      <c r="D132" s="333"/>
      <c r="E132" s="35"/>
      <c r="F132" s="35"/>
      <c r="G132" s="35"/>
      <c r="H132" s="35"/>
      <c r="I132" s="35"/>
      <c r="J132" s="35"/>
      <c r="K132" s="35"/>
      <c r="L132" s="35"/>
    </row>
    <row r="133" spans="2:12" ht="15" customHeight="1">
      <c r="B133" s="35"/>
      <c r="C133" s="35"/>
      <c r="D133" s="333"/>
      <c r="E133" s="35"/>
      <c r="F133" s="35"/>
      <c r="G133" s="35"/>
      <c r="H133" s="35"/>
      <c r="I133" s="35"/>
      <c r="J133" s="35"/>
      <c r="K133" s="35"/>
      <c r="L133" s="35"/>
    </row>
    <row r="134" spans="2:12" ht="15" customHeight="1">
      <c r="B134" s="35"/>
      <c r="C134" s="35"/>
      <c r="D134" s="333"/>
      <c r="E134" s="35"/>
      <c r="F134" s="35"/>
      <c r="G134" s="35"/>
      <c r="H134" s="35"/>
      <c r="I134" s="35"/>
      <c r="J134" s="35"/>
      <c r="K134" s="35"/>
      <c r="L134" s="35"/>
    </row>
    <row r="135" spans="2:12" ht="15" customHeight="1">
      <c r="B135" s="35"/>
      <c r="C135" s="35"/>
      <c r="D135" s="333"/>
      <c r="E135" s="35"/>
      <c r="F135" s="35"/>
      <c r="G135" s="35"/>
      <c r="H135" s="35"/>
      <c r="I135" s="35"/>
      <c r="J135" s="35"/>
      <c r="K135" s="35"/>
      <c r="L135" s="35"/>
    </row>
    <row r="136" spans="2:12" ht="15" customHeight="1">
      <c r="B136" s="35"/>
      <c r="C136" s="35"/>
      <c r="D136" s="333"/>
      <c r="E136" s="35"/>
      <c r="F136" s="35"/>
      <c r="G136" s="35"/>
      <c r="H136" s="35"/>
      <c r="I136" s="35"/>
      <c r="J136" s="35"/>
      <c r="K136" s="35"/>
      <c r="L136" s="35"/>
    </row>
    <row r="137" spans="2:12" ht="15" customHeight="1">
      <c r="B137" s="35"/>
      <c r="C137" s="35"/>
      <c r="D137" s="333"/>
      <c r="E137" s="35"/>
      <c r="F137" s="35"/>
      <c r="G137" s="35"/>
      <c r="H137" s="35"/>
      <c r="I137" s="35"/>
      <c r="J137" s="35"/>
      <c r="K137" s="35"/>
      <c r="L137" s="35"/>
    </row>
  </sheetData>
  <sheetProtection selectLockedCells="1" sort="0"/>
  <mergeCells count="7">
    <mergeCell ref="BU2:BX2"/>
    <mergeCell ref="B1:C1"/>
    <mergeCell ref="D1:G1"/>
    <mergeCell ref="E2:H2"/>
    <mergeCell ref="V2:Y2"/>
    <mergeCell ref="AM2:AP2"/>
    <mergeCell ref="BD2:BG2"/>
  </mergeCells>
  <conditionalFormatting sqref="V13:AC16 V5:AC8 E93:L99 E82:L88 E104:L110 E71:L77 E60:L66 E49:L55 E27:L33 E16:L22 E5:L11 E38:L44 V21:AC24 V29:AC32 V37:AC40 V45:AC48 V53:AC56 V61:AC64 V69:AC72 V77:AC80 AM13:AT16 AM5:AT8 AM21:AT24 AM29:AT32 AM37:AT40 AM45:AT48 AM53:AT56 AM61:AT64 AM69:AT72 AM77:AT80 BD13:BK16 BD5:BK8 BD21:BK24 BD29:BK32 BD37:BK40 BD45:BK48 BD53:BK56 BD61:BK64 BD69:BK72 BD77:BK80">
    <cfRule type="cellIs" priority="47" dxfId="88" operator="between" stopIfTrue="1">
      <formula>25</formula>
      <formula>29</formula>
    </cfRule>
    <cfRule type="cellIs" priority="48" dxfId="85" operator="between" stopIfTrue="1">
      <formula>20</formula>
      <formula>24</formula>
    </cfRule>
    <cfRule type="cellIs" priority="49" dxfId="89" operator="between" stopIfTrue="1">
      <formula>18</formula>
      <formula>19</formula>
    </cfRule>
  </conditionalFormatting>
  <conditionalFormatting sqref="BU13:CB16 BU5:CB8 BU21:CB24 BU29:CB32 BU37:CB40 BU45:CB48 BU53:CB56 BU61:CB64 BU69:CB72 BU77:CB80">
    <cfRule type="cellIs" priority="5" dxfId="88" operator="between" stopIfTrue="1">
      <formula>25</formula>
      <formula>29</formula>
    </cfRule>
    <cfRule type="cellIs" priority="6" dxfId="85" operator="between" stopIfTrue="1">
      <formula>20</formula>
      <formula>24</formula>
    </cfRule>
    <cfRule type="cellIs" priority="7" dxfId="89" operator="between" stopIfTrue="1">
      <formula>18</formula>
      <formula>19</formula>
    </cfRule>
  </conditionalFormatting>
  <conditionalFormatting sqref="D8:D11">
    <cfRule type="cellIs" priority="4" dxfId="85" operator="between">
      <formula>20</formula>
      <formula>24</formula>
    </cfRule>
  </conditionalFormatting>
  <conditionalFormatting sqref="D8:D11">
    <cfRule type="cellIs" priority="1" dxfId="86" operator="equal">
      <formula>18</formula>
    </cfRule>
    <cfRule type="cellIs" priority="2" dxfId="87" operator="equal">
      <formula>19</formula>
    </cfRule>
    <cfRule type="cellIs" priority="3" dxfId="88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E120"/>
  <sheetViews>
    <sheetView zoomScalePageLayoutView="0" workbookViewId="0" topLeftCell="A1">
      <selection activeCell="C8" sqref="C8"/>
    </sheetView>
  </sheetViews>
  <sheetFormatPr defaultColWidth="9.140625" defaultRowHeight="14.25" customHeight="1"/>
  <cols>
    <col min="1" max="1" width="3.7109375" style="74" customWidth="1"/>
    <col min="2" max="2" width="5.421875" style="74" customWidth="1"/>
    <col min="3" max="3" width="18.00390625" style="74" customWidth="1"/>
    <col min="4" max="17" width="5.421875" style="74" customWidth="1"/>
    <col min="18" max="18" width="5.8515625" style="74" customWidth="1"/>
    <col min="19" max="23" width="5.421875" style="74" customWidth="1"/>
    <col min="24" max="24" width="5.7109375" style="74" customWidth="1"/>
    <col min="25" max="25" width="6.421875" style="74" customWidth="1"/>
    <col min="26" max="26" width="3.28125" style="74" customWidth="1"/>
    <col min="27" max="27" width="19.140625" style="74" customWidth="1"/>
    <col min="28" max="29" width="6.421875" style="74" customWidth="1"/>
    <col min="30" max="16384" width="9.140625" style="74" customWidth="1"/>
  </cols>
  <sheetData>
    <row r="1" spans="1:25" ht="12.75" customHeight="1" thickBo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28.5" customHeight="1" thickBot="1">
      <c r="A2" s="139"/>
      <c r="B2" s="407" t="e">
        <f>IF(#REF!=12,"",VLOOKUP(#REF!,#REF!,7,FALSE))</f>
        <v>#REF!</v>
      </c>
      <c r="C2" s="407"/>
      <c r="D2" s="140"/>
      <c r="E2" s="140"/>
      <c r="F2" s="410" t="e">
        <f>IF(#REF!=4,"",VLOOKUP(#REF!,#REF!,5,FALSE))</f>
        <v>#REF!</v>
      </c>
      <c r="G2" s="410"/>
      <c r="H2" s="410"/>
      <c r="I2" s="410"/>
      <c r="J2" s="141"/>
      <c r="K2" s="140"/>
      <c r="L2" s="140"/>
      <c r="M2" s="140"/>
      <c r="N2" s="410" t="s">
        <v>268</v>
      </c>
      <c r="O2" s="410"/>
      <c r="P2" s="410"/>
      <c r="Q2" s="417"/>
      <c r="R2" s="75"/>
      <c r="S2" s="76"/>
      <c r="T2" s="73"/>
      <c r="U2" s="73"/>
      <c r="V2" s="73"/>
      <c r="W2" s="73"/>
      <c r="X2" s="73"/>
      <c r="Y2" s="73"/>
    </row>
    <row r="3" spans="2:25" ht="12.75" customHeight="1" thickBot="1"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77"/>
      <c r="S3" s="73"/>
      <c r="T3" s="73"/>
      <c r="U3" s="73"/>
      <c r="V3" s="73"/>
      <c r="W3" s="73"/>
      <c r="X3" s="73"/>
      <c r="Y3" s="73"/>
    </row>
    <row r="4" spans="2:29" ht="14.25" customHeight="1" thickBot="1">
      <c r="B4" s="421" t="s">
        <v>10</v>
      </c>
      <c r="C4" s="422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79"/>
      <c r="R4" s="79"/>
      <c r="S4" s="80"/>
      <c r="T4" s="80"/>
      <c r="U4" s="80"/>
      <c r="V4" s="80"/>
      <c r="W4" s="80"/>
      <c r="X4" s="73"/>
      <c r="Y4" s="73"/>
      <c r="AA4" s="428" t="s">
        <v>262</v>
      </c>
      <c r="AB4" s="429"/>
      <c r="AC4" s="430"/>
    </row>
    <row r="5" spans="2:29" ht="14.25" customHeight="1" thickBot="1">
      <c r="B5" s="423"/>
      <c r="C5" s="424"/>
      <c r="D5" s="313"/>
      <c r="E5" s="81"/>
      <c r="F5" s="81"/>
      <c r="G5" s="81"/>
      <c r="H5" s="314">
        <v>2016</v>
      </c>
      <c r="I5" s="314"/>
      <c r="J5" s="81"/>
      <c r="K5" s="81"/>
      <c r="L5" s="81"/>
      <c r="M5" s="81"/>
      <c r="N5" s="314"/>
      <c r="O5" s="314"/>
      <c r="P5" s="314"/>
      <c r="Q5" s="314"/>
      <c r="R5" s="82">
        <v>2017</v>
      </c>
      <c r="S5" s="83"/>
      <c r="T5" s="83"/>
      <c r="U5" s="83"/>
      <c r="V5" s="83"/>
      <c r="W5" s="84"/>
      <c r="X5" s="73"/>
      <c r="Y5" s="73"/>
      <c r="AA5" s="425" t="s">
        <v>251</v>
      </c>
      <c r="AB5" s="426"/>
      <c r="AC5" s="427"/>
    </row>
    <row r="6" spans="2:29" ht="26.25" customHeight="1">
      <c r="B6" s="408" t="e">
        <f>IF(#REF!=4,"",VLOOKUP(#REF!,#REF!,5,FALSE))</f>
        <v>#REF!</v>
      </c>
      <c r="C6" s="409"/>
      <c r="D6" s="411"/>
      <c r="E6" s="412"/>
      <c r="F6" s="411"/>
      <c r="G6" s="412"/>
      <c r="H6" s="411"/>
      <c r="I6" s="412"/>
      <c r="J6" s="411"/>
      <c r="K6" s="412"/>
      <c r="L6" s="411"/>
      <c r="M6" s="412"/>
      <c r="N6" s="411"/>
      <c r="O6" s="412"/>
      <c r="P6" s="411"/>
      <c r="Q6" s="412"/>
      <c r="R6" s="411"/>
      <c r="S6" s="412"/>
      <c r="T6" s="411"/>
      <c r="U6" s="412"/>
      <c r="V6" s="411"/>
      <c r="W6" s="412"/>
      <c r="X6" s="418" t="s">
        <v>11</v>
      </c>
      <c r="Y6" s="419"/>
      <c r="AA6" s="425"/>
      <c r="AB6" s="426"/>
      <c r="AC6" s="427"/>
    </row>
    <row r="7" spans="2:29" ht="14.25" customHeight="1" thickBot="1">
      <c r="B7" s="137"/>
      <c r="C7" s="138" t="s">
        <v>237</v>
      </c>
      <c r="D7" s="85" t="s">
        <v>12</v>
      </c>
      <c r="E7" s="86" t="s">
        <v>5</v>
      </c>
      <c r="F7" s="87" t="s">
        <v>12</v>
      </c>
      <c r="G7" s="88" t="s">
        <v>5</v>
      </c>
      <c r="H7" s="85" t="s">
        <v>12</v>
      </c>
      <c r="I7" s="86" t="s">
        <v>5</v>
      </c>
      <c r="J7" s="85" t="s">
        <v>12</v>
      </c>
      <c r="K7" s="86" t="s">
        <v>5</v>
      </c>
      <c r="L7" s="85" t="s">
        <v>12</v>
      </c>
      <c r="M7" s="86" t="s">
        <v>5</v>
      </c>
      <c r="N7" s="85" t="s">
        <v>12</v>
      </c>
      <c r="O7" s="86" t="s">
        <v>5</v>
      </c>
      <c r="P7" s="85" t="s">
        <v>12</v>
      </c>
      <c r="Q7" s="86" t="s">
        <v>5</v>
      </c>
      <c r="R7" s="85" t="s">
        <v>12</v>
      </c>
      <c r="S7" s="86" t="s">
        <v>5</v>
      </c>
      <c r="T7" s="85" t="s">
        <v>12</v>
      </c>
      <c r="U7" s="86" t="s">
        <v>5</v>
      </c>
      <c r="V7" s="85" t="s">
        <v>12</v>
      </c>
      <c r="W7" s="86" t="s">
        <v>5</v>
      </c>
      <c r="X7" s="89" t="s">
        <v>12</v>
      </c>
      <c r="Y7" s="90" t="s">
        <v>5</v>
      </c>
      <c r="AA7" s="315"/>
      <c r="AB7" s="107"/>
      <c r="AC7" s="316"/>
    </row>
    <row r="8" spans="2:29" ht="14.25" customHeight="1">
      <c r="B8" s="91">
        <v>1</v>
      </c>
      <c r="C8" s="323"/>
      <c r="D8" s="93"/>
      <c r="E8" s="299"/>
      <c r="F8" s="93"/>
      <c r="G8" s="299"/>
      <c r="H8" s="93"/>
      <c r="I8" s="299"/>
      <c r="J8" s="93"/>
      <c r="K8" s="299"/>
      <c r="L8" s="93"/>
      <c r="M8" s="299"/>
      <c r="N8" s="93"/>
      <c r="O8" s="299"/>
      <c r="P8" s="93"/>
      <c r="Q8" s="299"/>
      <c r="R8" s="93"/>
      <c r="S8" s="299"/>
      <c r="T8" s="93"/>
      <c r="U8" s="299"/>
      <c r="V8" s="93"/>
      <c r="W8" s="299"/>
      <c r="X8" s="94">
        <f aca="true" t="shared" si="0" ref="X8:X17">D8+F8+H8+J8+L8+N8+P8+R8+T8+V8</f>
        <v>0</v>
      </c>
      <c r="Y8" s="145">
        <f aca="true" t="shared" si="1" ref="Y8:Y17">E8+G8+I8+K8+M8+O8+Q8+S8+U8+W8</f>
        <v>0</v>
      </c>
      <c r="AA8" s="351">
        <f>'Liga-pořadí'!$C$4</f>
      </c>
      <c r="AB8" s="352">
        <f>VLOOKUP(AA8,'Liga-pořadí'!$B$13:$N$13,7)</f>
        <v>0</v>
      </c>
      <c r="AC8" s="353">
        <f>VLOOKUP(AA8,'Liga-pořadí'!$B$13:$N$13,3)</f>
        <v>0</v>
      </c>
    </row>
    <row r="9" spans="2:29" ht="14.25" customHeight="1">
      <c r="B9" s="95">
        <v>2</v>
      </c>
      <c r="C9" s="99"/>
      <c r="D9" s="97"/>
      <c r="E9" s="300"/>
      <c r="F9" s="97"/>
      <c r="G9" s="300"/>
      <c r="H9" s="97"/>
      <c r="I9" s="300"/>
      <c r="J9" s="97"/>
      <c r="K9" s="300"/>
      <c r="L9" s="97"/>
      <c r="M9" s="300"/>
      <c r="N9" s="97"/>
      <c r="O9" s="300"/>
      <c r="P9" s="97"/>
      <c r="Q9" s="300"/>
      <c r="R9" s="97"/>
      <c r="S9" s="300"/>
      <c r="T9" s="97"/>
      <c r="U9" s="300"/>
      <c r="V9" s="97"/>
      <c r="W9" s="300"/>
      <c r="X9" s="98">
        <f t="shared" si="0"/>
        <v>0</v>
      </c>
      <c r="Y9" s="146">
        <f t="shared" si="1"/>
        <v>0</v>
      </c>
      <c r="AA9" s="317">
        <f>'Liga-pořadí'!$C$15</f>
      </c>
      <c r="AB9" s="319">
        <f>VLOOKUP(AA9,'Liga-pořadí'!$B$24:$N$24,7)</f>
        <v>0</v>
      </c>
      <c r="AC9" s="320">
        <f>VLOOKUP(AA9,'Liga-pořadí'!$B$24:$N$24,3)</f>
        <v>0</v>
      </c>
    </row>
    <row r="10" spans="2:29" ht="14.25" customHeight="1">
      <c r="B10" s="95">
        <v>3</v>
      </c>
      <c r="C10" s="100"/>
      <c r="D10" s="97"/>
      <c r="E10" s="300"/>
      <c r="F10" s="97"/>
      <c r="G10" s="300"/>
      <c r="H10" s="97"/>
      <c r="I10" s="300"/>
      <c r="J10" s="97"/>
      <c r="K10" s="300"/>
      <c r="L10" s="97"/>
      <c r="M10" s="300"/>
      <c r="N10" s="97"/>
      <c r="O10" s="300"/>
      <c r="P10" s="97"/>
      <c r="Q10" s="300"/>
      <c r="R10" s="97"/>
      <c r="S10" s="300"/>
      <c r="T10" s="97"/>
      <c r="U10" s="300"/>
      <c r="V10" s="97"/>
      <c r="W10" s="300"/>
      <c r="X10" s="98">
        <f t="shared" si="0"/>
        <v>0</v>
      </c>
      <c r="Y10" s="146">
        <f t="shared" si="1"/>
        <v>0</v>
      </c>
      <c r="AA10" s="317">
        <f>'Liga-pořadí'!$C$26</f>
      </c>
      <c r="AB10" s="319">
        <f>VLOOKUP(AA10,'Liga-pořadí'!$B$35:$N$35,7)</f>
        <v>0</v>
      </c>
      <c r="AC10" s="320">
        <f>VLOOKUP(AA10,'Liga-pořadí'!$B$35:$N$35,3)</f>
        <v>0</v>
      </c>
    </row>
    <row r="11" spans="2:29" ht="14.25" customHeight="1">
      <c r="B11" s="95">
        <v>4</v>
      </c>
      <c r="C11" s="100"/>
      <c r="D11" s="97"/>
      <c r="E11" s="300"/>
      <c r="F11" s="97"/>
      <c r="G11" s="300"/>
      <c r="H11" s="97"/>
      <c r="I11" s="300"/>
      <c r="J11" s="97"/>
      <c r="K11" s="300"/>
      <c r="L11" s="97"/>
      <c r="M11" s="300"/>
      <c r="N11" s="97"/>
      <c r="O11" s="300"/>
      <c r="P11" s="97"/>
      <c r="Q11" s="300"/>
      <c r="R11" s="97"/>
      <c r="S11" s="300"/>
      <c r="T11" s="97"/>
      <c r="U11" s="300"/>
      <c r="V11" s="97"/>
      <c r="W11" s="300"/>
      <c r="X11" s="98">
        <f t="shared" si="0"/>
        <v>0</v>
      </c>
      <c r="Y11" s="146">
        <f t="shared" si="1"/>
        <v>0</v>
      </c>
      <c r="AA11" s="317">
        <f>'Liga-pořadí'!$C$37</f>
      </c>
      <c r="AB11" s="319">
        <f>VLOOKUP(AA11,'Liga-pořadí'!$B$46:$N$46,7)</f>
        <v>0</v>
      </c>
      <c r="AC11" s="320">
        <f>VLOOKUP(AA11,'Liga-pořadí'!$B$46:$N$46,3)</f>
        <v>0</v>
      </c>
    </row>
    <row r="12" spans="2:29" ht="14.25" customHeight="1">
      <c r="B12" s="95">
        <v>5</v>
      </c>
      <c r="C12" s="100"/>
      <c r="D12" s="97"/>
      <c r="E12" s="300"/>
      <c r="F12" s="97"/>
      <c r="G12" s="300"/>
      <c r="H12" s="97"/>
      <c r="I12" s="300"/>
      <c r="J12" s="97"/>
      <c r="K12" s="300"/>
      <c r="L12" s="97"/>
      <c r="M12" s="300"/>
      <c r="N12" s="97"/>
      <c r="O12" s="300"/>
      <c r="P12" s="97"/>
      <c r="Q12" s="300"/>
      <c r="R12" s="97"/>
      <c r="S12" s="300"/>
      <c r="T12" s="97"/>
      <c r="U12" s="300"/>
      <c r="V12" s="97"/>
      <c r="W12" s="300"/>
      <c r="X12" s="98">
        <f t="shared" si="0"/>
        <v>0</v>
      </c>
      <c r="Y12" s="146">
        <f t="shared" si="1"/>
        <v>0</v>
      </c>
      <c r="AA12" s="317">
        <f>'Liga-pořadí'!$C$48</f>
      </c>
      <c r="AB12" s="319">
        <f>VLOOKUP(AA12,'Liga-pořadí'!$B$57:$N$57,7)</f>
        <v>0</v>
      </c>
      <c r="AC12" s="320">
        <f>VLOOKUP(AA12,'Liga-pořadí'!$B$57:$N$57,3)</f>
        <v>0</v>
      </c>
    </row>
    <row r="13" spans="2:29" ht="14.25" customHeight="1">
      <c r="B13" s="95">
        <v>6</v>
      </c>
      <c r="C13" s="99"/>
      <c r="D13" s="97"/>
      <c r="E13" s="300"/>
      <c r="F13" s="97"/>
      <c r="G13" s="300"/>
      <c r="H13" s="97"/>
      <c r="I13" s="300"/>
      <c r="J13" s="97"/>
      <c r="K13" s="300"/>
      <c r="L13" s="97"/>
      <c r="M13" s="300"/>
      <c r="N13" s="97"/>
      <c r="O13" s="300"/>
      <c r="P13" s="97"/>
      <c r="Q13" s="300"/>
      <c r="R13" s="97"/>
      <c r="S13" s="300"/>
      <c r="T13" s="97"/>
      <c r="U13" s="300"/>
      <c r="V13" s="97"/>
      <c r="W13" s="300"/>
      <c r="X13" s="98">
        <f t="shared" si="0"/>
        <v>0</v>
      </c>
      <c r="Y13" s="146">
        <f t="shared" si="1"/>
        <v>0</v>
      </c>
      <c r="AA13" s="317">
        <f>'Liga-pořadí'!$C$59</f>
      </c>
      <c r="AB13" s="319">
        <f>VLOOKUP(AA13,'Liga-pořadí'!$B$68:$N$68,7)</f>
        <v>0</v>
      </c>
      <c r="AC13" s="320">
        <f>VLOOKUP(AA13,'Liga-pořadí'!$B$68:$N$68,3)</f>
        <v>0</v>
      </c>
    </row>
    <row r="14" spans="2:29" ht="14.25" customHeight="1">
      <c r="B14" s="95">
        <v>7</v>
      </c>
      <c r="C14" s="100"/>
      <c r="D14" s="97"/>
      <c r="E14" s="300"/>
      <c r="F14" s="97"/>
      <c r="G14" s="300"/>
      <c r="H14" s="97"/>
      <c r="I14" s="300"/>
      <c r="J14" s="97"/>
      <c r="K14" s="300"/>
      <c r="L14" s="97"/>
      <c r="M14" s="300"/>
      <c r="N14" s="97"/>
      <c r="O14" s="300"/>
      <c r="P14" s="97"/>
      <c r="Q14" s="300"/>
      <c r="R14" s="97"/>
      <c r="S14" s="300"/>
      <c r="T14" s="97"/>
      <c r="U14" s="300"/>
      <c r="V14" s="97"/>
      <c r="W14" s="300"/>
      <c r="X14" s="98">
        <f t="shared" si="0"/>
        <v>0</v>
      </c>
      <c r="Y14" s="146">
        <f t="shared" si="1"/>
        <v>0</v>
      </c>
      <c r="AA14" s="317">
        <f>'Liga-pořadí'!$C$70</f>
      </c>
      <c r="AB14" s="319">
        <f>VLOOKUP(AA14,'Liga-pořadí'!$B$79:$N$79,7)</f>
        <v>0</v>
      </c>
      <c r="AC14" s="320">
        <f>VLOOKUP(AA14,'Liga-pořadí'!$B$79:$N$79,3)</f>
        <v>0</v>
      </c>
    </row>
    <row r="15" spans="2:29" ht="14.25" customHeight="1">
      <c r="B15" s="95">
        <v>8</v>
      </c>
      <c r="C15" s="100"/>
      <c r="D15" s="97"/>
      <c r="E15" s="300"/>
      <c r="F15" s="97"/>
      <c r="G15" s="300"/>
      <c r="H15" s="97"/>
      <c r="I15" s="300"/>
      <c r="J15" s="97"/>
      <c r="K15" s="300"/>
      <c r="L15" s="97"/>
      <c r="M15" s="300"/>
      <c r="N15" s="97"/>
      <c r="O15" s="300"/>
      <c r="P15" s="97"/>
      <c r="Q15" s="300"/>
      <c r="R15" s="97"/>
      <c r="S15" s="300"/>
      <c r="T15" s="97"/>
      <c r="U15" s="300"/>
      <c r="V15" s="97"/>
      <c r="W15" s="300"/>
      <c r="X15" s="98">
        <f t="shared" si="0"/>
        <v>0</v>
      </c>
      <c r="Y15" s="146">
        <f t="shared" si="1"/>
        <v>0</v>
      </c>
      <c r="AA15" s="317">
        <f>'Liga-pořadí'!$C$81</f>
      </c>
      <c r="AB15" s="319">
        <f>VLOOKUP(AA15,'Liga-pořadí'!$B$90:$N$90,7)</f>
        <v>0</v>
      </c>
      <c r="AC15" s="320">
        <f>VLOOKUP(AA15,'Liga-pořadí'!$B$90:$N$90,3)</f>
        <v>0</v>
      </c>
    </row>
    <row r="16" spans="2:29" ht="14.25" customHeight="1">
      <c r="B16" s="95">
        <v>9</v>
      </c>
      <c r="C16" s="101"/>
      <c r="D16" s="97"/>
      <c r="E16" s="300"/>
      <c r="F16" s="97"/>
      <c r="G16" s="300"/>
      <c r="H16" s="97"/>
      <c r="I16" s="300"/>
      <c r="J16" s="97"/>
      <c r="K16" s="300"/>
      <c r="L16" s="97"/>
      <c r="M16" s="300"/>
      <c r="N16" s="97"/>
      <c r="O16" s="300"/>
      <c r="P16" s="97"/>
      <c r="Q16" s="300"/>
      <c r="R16" s="97"/>
      <c r="S16" s="300"/>
      <c r="T16" s="97"/>
      <c r="U16" s="300"/>
      <c r="V16" s="97"/>
      <c r="W16" s="300"/>
      <c r="X16" s="98">
        <f t="shared" si="0"/>
        <v>0</v>
      </c>
      <c r="Y16" s="146">
        <f t="shared" si="1"/>
        <v>0</v>
      </c>
      <c r="AA16" s="317">
        <f>'Liga-pořadí'!$C$92</f>
      </c>
      <c r="AB16" s="319">
        <f>VLOOKUP(AA16,'Liga-pořadí'!$B$101:$N$101,7)</f>
        <v>0</v>
      </c>
      <c r="AC16" s="320">
        <f>VLOOKUP(AA16,'Liga-pořadí'!$B$101:$N$101,3)</f>
        <v>0</v>
      </c>
    </row>
    <row r="17" spans="2:29" ht="14.25" customHeight="1" thickBot="1">
      <c r="B17" s="102">
        <v>10</v>
      </c>
      <c r="C17" s="103"/>
      <c r="D17" s="104"/>
      <c r="E17" s="301"/>
      <c r="F17" s="104"/>
      <c r="G17" s="301"/>
      <c r="H17" s="104"/>
      <c r="I17" s="301"/>
      <c r="J17" s="105"/>
      <c r="K17" s="301"/>
      <c r="L17" s="105"/>
      <c r="M17" s="301"/>
      <c r="N17" s="105"/>
      <c r="O17" s="301"/>
      <c r="P17" s="105"/>
      <c r="Q17" s="301"/>
      <c r="R17" s="105"/>
      <c r="S17" s="301"/>
      <c r="T17" s="105"/>
      <c r="U17" s="301"/>
      <c r="V17" s="104"/>
      <c r="W17" s="301"/>
      <c r="X17" s="106">
        <f t="shared" si="0"/>
        <v>0</v>
      </c>
      <c r="Y17" s="147">
        <f t="shared" si="1"/>
        <v>0</v>
      </c>
      <c r="AA17" s="318">
        <f>'Liga-pořadí'!$C$103</f>
      </c>
      <c r="AB17" s="321">
        <f>VLOOKUP(AA17,'Liga-pořadí'!$B$112:$N$112,7)</f>
        <v>0</v>
      </c>
      <c r="AC17" s="322">
        <f>VLOOKUP(AA17,'Liga-pořadí'!$B$112:$N$112,3)</f>
        <v>0</v>
      </c>
    </row>
    <row r="18" spans="27:29" ht="14.25" customHeight="1" thickBot="1">
      <c r="AA18" s="315"/>
      <c r="AB18" s="107"/>
      <c r="AC18" s="316"/>
    </row>
    <row r="19" spans="2:29" ht="14.25" customHeight="1" thickBot="1">
      <c r="B19" s="413" t="s">
        <v>10</v>
      </c>
      <c r="C19" s="414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9"/>
      <c r="Q19" s="79"/>
      <c r="R19" s="79"/>
      <c r="S19" s="80"/>
      <c r="T19" s="80"/>
      <c r="U19" s="80"/>
      <c r="V19" s="80"/>
      <c r="W19" s="80"/>
      <c r="X19" s="73"/>
      <c r="Y19" s="73"/>
      <c r="AA19" s="315"/>
      <c r="AB19" s="107"/>
      <c r="AC19" s="316"/>
    </row>
    <row r="20" spans="2:29" ht="14.25" customHeight="1" thickBot="1">
      <c r="B20" s="415"/>
      <c r="C20" s="416"/>
      <c r="D20" s="313"/>
      <c r="E20" s="81"/>
      <c r="F20" s="81"/>
      <c r="G20" s="81"/>
      <c r="H20" s="314">
        <v>2016</v>
      </c>
      <c r="I20" s="314"/>
      <c r="J20" s="81"/>
      <c r="K20" s="81"/>
      <c r="L20" s="81"/>
      <c r="M20" s="81"/>
      <c r="N20" s="314"/>
      <c r="O20" s="314"/>
      <c r="P20" s="314"/>
      <c r="Q20" s="314"/>
      <c r="R20" s="82">
        <v>2017</v>
      </c>
      <c r="S20" s="83"/>
      <c r="T20" s="83"/>
      <c r="U20" s="83"/>
      <c r="V20" s="83"/>
      <c r="W20" s="84"/>
      <c r="X20" s="73"/>
      <c r="Y20" s="73"/>
      <c r="AA20" s="315"/>
      <c r="AB20" s="107"/>
      <c r="AC20" s="316"/>
    </row>
    <row r="21" spans="2:29" ht="26.25" customHeight="1">
      <c r="B21" s="408" t="e">
        <f>IF(#REF!=4,"",VLOOKUP(#REF!,#REF!,5,FALSE))</f>
        <v>#REF!</v>
      </c>
      <c r="C21" s="409"/>
      <c r="D21" s="411"/>
      <c r="E21" s="412"/>
      <c r="F21" s="411"/>
      <c r="G21" s="412"/>
      <c r="H21" s="411"/>
      <c r="I21" s="412"/>
      <c r="J21" s="411"/>
      <c r="K21" s="412"/>
      <c r="L21" s="411"/>
      <c r="M21" s="412"/>
      <c r="N21" s="411"/>
      <c r="O21" s="412"/>
      <c r="P21" s="411"/>
      <c r="Q21" s="412"/>
      <c r="R21" s="411"/>
      <c r="S21" s="412"/>
      <c r="T21" s="411"/>
      <c r="U21" s="412"/>
      <c r="V21" s="411"/>
      <c r="W21" s="412"/>
      <c r="X21" s="418" t="s">
        <v>11</v>
      </c>
      <c r="Y21" s="419"/>
      <c r="AA21" s="315"/>
      <c r="AB21" s="107"/>
      <c r="AC21" s="316"/>
    </row>
    <row r="22" spans="2:29" ht="14.25" customHeight="1" thickBot="1">
      <c r="B22" s="137"/>
      <c r="C22" s="138" t="s">
        <v>238</v>
      </c>
      <c r="D22" s="85" t="s">
        <v>12</v>
      </c>
      <c r="E22" s="86" t="s">
        <v>5</v>
      </c>
      <c r="F22" s="87" t="s">
        <v>12</v>
      </c>
      <c r="G22" s="88" t="s">
        <v>5</v>
      </c>
      <c r="H22" s="85" t="s">
        <v>12</v>
      </c>
      <c r="I22" s="86" t="s">
        <v>5</v>
      </c>
      <c r="J22" s="85" t="s">
        <v>12</v>
      </c>
      <c r="K22" s="86" t="s">
        <v>5</v>
      </c>
      <c r="L22" s="85" t="s">
        <v>12</v>
      </c>
      <c r="M22" s="86" t="s">
        <v>5</v>
      </c>
      <c r="N22" s="85" t="s">
        <v>12</v>
      </c>
      <c r="O22" s="86" t="s">
        <v>5</v>
      </c>
      <c r="P22" s="85" t="s">
        <v>12</v>
      </c>
      <c r="Q22" s="86" t="s">
        <v>5</v>
      </c>
      <c r="R22" s="85" t="s">
        <v>12</v>
      </c>
      <c r="S22" s="86" t="s">
        <v>5</v>
      </c>
      <c r="T22" s="85" t="s">
        <v>12</v>
      </c>
      <c r="U22" s="86" t="s">
        <v>5</v>
      </c>
      <c r="V22" s="85" t="s">
        <v>12</v>
      </c>
      <c r="W22" s="86" t="s">
        <v>5</v>
      </c>
      <c r="X22" s="89" t="s">
        <v>12</v>
      </c>
      <c r="Y22" s="90" t="s">
        <v>5</v>
      </c>
      <c r="AA22" s="315"/>
      <c r="AB22" s="107"/>
      <c r="AC22" s="316"/>
    </row>
    <row r="23" spans="2:29" ht="14.25" customHeight="1">
      <c r="B23" s="91">
        <v>1</v>
      </c>
      <c r="C23" s="324"/>
      <c r="D23" s="93"/>
      <c r="E23" s="299"/>
      <c r="F23" s="93"/>
      <c r="G23" s="299"/>
      <c r="H23" s="93"/>
      <c r="I23" s="299"/>
      <c r="J23" s="93"/>
      <c r="K23" s="299"/>
      <c r="L23" s="93"/>
      <c r="M23" s="299"/>
      <c r="N23" s="93"/>
      <c r="O23" s="299"/>
      <c r="P23" s="93"/>
      <c r="Q23" s="299"/>
      <c r="R23" s="93"/>
      <c r="S23" s="299"/>
      <c r="T23" s="93"/>
      <c r="U23" s="299"/>
      <c r="V23" s="93"/>
      <c r="W23" s="299"/>
      <c r="X23" s="94">
        <f aca="true" t="shared" si="2" ref="X23:X32">D23+F23+H23+J23+L23+N23+P23+R23+T23+V23</f>
        <v>0</v>
      </c>
      <c r="Y23" s="145">
        <f aca="true" t="shared" si="3" ref="Y23:Y32">E23+G23+I23+K23+M23+O23+Q23+S23+U23+W23</f>
        <v>0</v>
      </c>
      <c r="AA23" s="351">
        <f>'Liga-pořadí'!$T$4</f>
      </c>
      <c r="AB23" s="352">
        <f>VLOOKUP(AA23,'Liga-pořadí'!$S$10:$Y$10,7)</f>
        <v>0</v>
      </c>
      <c r="AC23" s="353">
        <f>VLOOKUP(AA23,'Liga-pořadí'!$S$10:$Y$10,3)</f>
        <v>0</v>
      </c>
    </row>
    <row r="24" spans="2:29" ht="14.25" customHeight="1">
      <c r="B24" s="95">
        <v>2</v>
      </c>
      <c r="C24" s="99"/>
      <c r="D24" s="97"/>
      <c r="E24" s="300"/>
      <c r="F24" s="97"/>
      <c r="G24" s="300"/>
      <c r="H24" s="97"/>
      <c r="I24" s="300"/>
      <c r="J24" s="97"/>
      <c r="K24" s="300"/>
      <c r="L24" s="97"/>
      <c r="M24" s="300"/>
      <c r="N24" s="97"/>
      <c r="O24" s="300"/>
      <c r="P24" s="97"/>
      <c r="Q24" s="300"/>
      <c r="R24" s="97"/>
      <c r="S24" s="300"/>
      <c r="T24" s="97"/>
      <c r="U24" s="300"/>
      <c r="V24" s="97"/>
      <c r="W24" s="300"/>
      <c r="X24" s="98">
        <f t="shared" si="2"/>
        <v>0</v>
      </c>
      <c r="Y24" s="146">
        <f t="shared" si="3"/>
        <v>0</v>
      </c>
      <c r="AA24" s="317">
        <f>'Liga-pořadí'!$T$12</f>
      </c>
      <c r="AB24" s="319">
        <f>VLOOKUP(AA24,'Liga-pořadí'!$S$18:$Y$18,7)</f>
        <v>0</v>
      </c>
      <c r="AC24" s="320">
        <f>VLOOKUP(AA24,'Liga-pořadí'!$S$18:$Y$18,3)</f>
        <v>0</v>
      </c>
    </row>
    <row r="25" spans="2:29" ht="14.25" customHeight="1">
      <c r="B25" s="95">
        <v>3</v>
      </c>
      <c r="C25" s="100"/>
      <c r="D25" s="97"/>
      <c r="E25" s="300"/>
      <c r="F25" s="97"/>
      <c r="G25" s="300"/>
      <c r="H25" s="97"/>
      <c r="I25" s="300"/>
      <c r="J25" s="97"/>
      <c r="K25" s="300"/>
      <c r="L25" s="97"/>
      <c r="M25" s="300"/>
      <c r="N25" s="97"/>
      <c r="O25" s="300"/>
      <c r="P25" s="97"/>
      <c r="Q25" s="300"/>
      <c r="R25" s="97"/>
      <c r="S25" s="300"/>
      <c r="T25" s="97"/>
      <c r="U25" s="300"/>
      <c r="V25" s="97"/>
      <c r="W25" s="300"/>
      <c r="X25" s="98">
        <f t="shared" si="2"/>
        <v>0</v>
      </c>
      <c r="Y25" s="146">
        <f t="shared" si="3"/>
        <v>0</v>
      </c>
      <c r="AA25" s="317">
        <f>'Liga-pořadí'!$T$20</f>
      </c>
      <c r="AB25" s="319">
        <f>VLOOKUP(AA25,'Liga-pořadí'!$S$26:$Y$26,7)</f>
        <v>0</v>
      </c>
      <c r="AC25" s="320">
        <f>VLOOKUP(AA25,'Liga-pořadí'!$S$26:$Y$26,3)</f>
        <v>0</v>
      </c>
    </row>
    <row r="26" spans="2:29" ht="14.25" customHeight="1">
      <c r="B26" s="95">
        <v>4</v>
      </c>
      <c r="C26" s="96"/>
      <c r="D26" s="97"/>
      <c r="E26" s="300"/>
      <c r="F26" s="97"/>
      <c r="G26" s="300"/>
      <c r="H26" s="97"/>
      <c r="I26" s="300"/>
      <c r="J26" s="97"/>
      <c r="K26" s="300"/>
      <c r="L26" s="97"/>
      <c r="M26" s="300"/>
      <c r="N26" s="97"/>
      <c r="O26" s="300"/>
      <c r="P26" s="97"/>
      <c r="Q26" s="300"/>
      <c r="R26" s="97"/>
      <c r="S26" s="300"/>
      <c r="T26" s="97"/>
      <c r="U26" s="300"/>
      <c r="V26" s="97"/>
      <c r="W26" s="300"/>
      <c r="X26" s="98">
        <f t="shared" si="2"/>
        <v>0</v>
      </c>
      <c r="Y26" s="146">
        <f t="shared" si="3"/>
        <v>0</v>
      </c>
      <c r="AA26" s="317">
        <f>'Liga-pořadí'!$T$28</f>
      </c>
      <c r="AB26" s="319">
        <f>VLOOKUP(AA26,'Liga-pořadí'!$S$34:$Y$34,7)</f>
        <v>0</v>
      </c>
      <c r="AC26" s="320">
        <f>VLOOKUP(AA26,'Liga-pořadí'!$S$34:$Y$34,3)</f>
        <v>0</v>
      </c>
    </row>
    <row r="27" spans="2:29" ht="14.25" customHeight="1">
      <c r="B27" s="95">
        <v>5</v>
      </c>
      <c r="C27" s="99"/>
      <c r="D27" s="97"/>
      <c r="E27" s="300"/>
      <c r="F27" s="97"/>
      <c r="G27" s="300"/>
      <c r="H27" s="97"/>
      <c r="I27" s="300"/>
      <c r="J27" s="97"/>
      <c r="K27" s="300"/>
      <c r="L27" s="97"/>
      <c r="M27" s="300"/>
      <c r="N27" s="97"/>
      <c r="O27" s="300"/>
      <c r="P27" s="97"/>
      <c r="Q27" s="300"/>
      <c r="R27" s="97"/>
      <c r="S27" s="300"/>
      <c r="T27" s="97"/>
      <c r="U27" s="300"/>
      <c r="V27" s="97"/>
      <c r="W27" s="300"/>
      <c r="X27" s="98">
        <f t="shared" si="2"/>
        <v>0</v>
      </c>
      <c r="Y27" s="146">
        <f t="shared" si="3"/>
        <v>0</v>
      </c>
      <c r="AA27" s="317">
        <f>'Liga-pořadí'!$T$36</f>
      </c>
      <c r="AB27" s="319">
        <f>VLOOKUP(AA27,'Liga-pořadí'!$S$42:$Y$42,7)</f>
        <v>0</v>
      </c>
      <c r="AC27" s="320">
        <f>VLOOKUP(AA27,'Liga-pořadí'!$S$42:$Y$42,3)</f>
        <v>0</v>
      </c>
    </row>
    <row r="28" spans="2:29" ht="14.25" customHeight="1">
      <c r="B28" s="95">
        <v>6</v>
      </c>
      <c r="C28" s="100"/>
      <c r="D28" s="97"/>
      <c r="E28" s="300"/>
      <c r="F28" s="97"/>
      <c r="G28" s="300"/>
      <c r="H28" s="97"/>
      <c r="I28" s="300"/>
      <c r="J28" s="97"/>
      <c r="K28" s="300"/>
      <c r="L28" s="97"/>
      <c r="M28" s="300"/>
      <c r="N28" s="97"/>
      <c r="O28" s="300"/>
      <c r="P28" s="97"/>
      <c r="Q28" s="300"/>
      <c r="R28" s="97"/>
      <c r="S28" s="300"/>
      <c r="T28" s="97"/>
      <c r="U28" s="300"/>
      <c r="V28" s="97"/>
      <c r="W28" s="300"/>
      <c r="X28" s="98">
        <f t="shared" si="2"/>
        <v>0</v>
      </c>
      <c r="Y28" s="146">
        <f t="shared" si="3"/>
        <v>0</v>
      </c>
      <c r="AA28" s="317">
        <f>'Liga-pořadí'!$T$44</f>
      </c>
      <c r="AB28" s="319">
        <f>VLOOKUP(AA28,'Liga-pořadí'!$S$50:$Y$50,7)</f>
        <v>0</v>
      </c>
      <c r="AC28" s="320">
        <f>VLOOKUP(AA28,'Liga-pořadí'!$S$50:$Y$50,3)</f>
        <v>0</v>
      </c>
    </row>
    <row r="29" spans="2:29" ht="14.25" customHeight="1">
      <c r="B29" s="95">
        <v>7</v>
      </c>
      <c r="C29" s="100"/>
      <c r="D29" s="97"/>
      <c r="E29" s="300"/>
      <c r="F29" s="97"/>
      <c r="G29" s="300"/>
      <c r="H29" s="97"/>
      <c r="I29" s="300"/>
      <c r="J29" s="97"/>
      <c r="K29" s="300"/>
      <c r="L29" s="97"/>
      <c r="M29" s="300"/>
      <c r="N29" s="97"/>
      <c r="O29" s="300"/>
      <c r="P29" s="97"/>
      <c r="Q29" s="300"/>
      <c r="R29" s="97"/>
      <c r="S29" s="300"/>
      <c r="T29" s="97"/>
      <c r="U29" s="300"/>
      <c r="V29" s="97"/>
      <c r="W29" s="300"/>
      <c r="X29" s="98">
        <f t="shared" si="2"/>
        <v>0</v>
      </c>
      <c r="Y29" s="146">
        <f t="shared" si="3"/>
        <v>0</v>
      </c>
      <c r="AA29" s="317">
        <f>'Liga-pořadí'!$T$52</f>
      </c>
      <c r="AB29" s="319">
        <f>VLOOKUP(AA29,'Liga-pořadí'!$S$58:$Y$58,7)</f>
        <v>0</v>
      </c>
      <c r="AC29" s="320">
        <f>VLOOKUP(AA29,'Liga-pořadí'!$S$58:$Y$58,3)</f>
        <v>0</v>
      </c>
    </row>
    <row r="30" spans="2:29" ht="14.25" customHeight="1">
      <c r="B30" s="95">
        <v>8</v>
      </c>
      <c r="C30" s="343"/>
      <c r="D30" s="344"/>
      <c r="E30" s="345"/>
      <c r="F30" s="344"/>
      <c r="G30" s="345"/>
      <c r="H30" s="344"/>
      <c r="I30" s="345"/>
      <c r="J30" s="344"/>
      <c r="K30" s="345"/>
      <c r="L30" s="344"/>
      <c r="M30" s="345"/>
      <c r="N30" s="344"/>
      <c r="O30" s="345"/>
      <c r="P30" s="344"/>
      <c r="Q30" s="345"/>
      <c r="R30" s="344"/>
      <c r="S30" s="345"/>
      <c r="T30" s="344"/>
      <c r="U30" s="345"/>
      <c r="V30" s="344"/>
      <c r="W30" s="345"/>
      <c r="X30" s="98">
        <f t="shared" si="2"/>
        <v>0</v>
      </c>
      <c r="Y30" s="146">
        <f t="shared" si="3"/>
        <v>0</v>
      </c>
      <c r="AA30" s="317">
        <f>'Liga-pořadí'!$T$60</f>
      </c>
      <c r="AB30" s="319">
        <f>VLOOKUP(AA30,'Liga-pořadí'!$S$66:$Y$66,7)</f>
        <v>0</v>
      </c>
      <c r="AC30" s="320">
        <f>VLOOKUP(AA30,'Liga-pořadí'!$S$66:$Y$66,3)</f>
        <v>0</v>
      </c>
    </row>
    <row r="31" spans="2:29" ht="14.25" customHeight="1">
      <c r="B31" s="95">
        <v>9</v>
      </c>
      <c r="C31" s="343"/>
      <c r="D31" s="344"/>
      <c r="E31" s="345"/>
      <c r="F31" s="344"/>
      <c r="G31" s="345"/>
      <c r="H31" s="344"/>
      <c r="I31" s="345"/>
      <c r="J31" s="344"/>
      <c r="K31" s="345"/>
      <c r="L31" s="344"/>
      <c r="M31" s="345"/>
      <c r="N31" s="344"/>
      <c r="O31" s="345"/>
      <c r="P31" s="344"/>
      <c r="Q31" s="345"/>
      <c r="R31" s="344"/>
      <c r="S31" s="345"/>
      <c r="T31" s="344"/>
      <c r="U31" s="345"/>
      <c r="V31" s="344"/>
      <c r="W31" s="345"/>
      <c r="X31" s="98">
        <f t="shared" si="2"/>
        <v>0</v>
      </c>
      <c r="Y31" s="146">
        <f t="shared" si="3"/>
        <v>0</v>
      </c>
      <c r="AA31" s="317">
        <f>'Liga-pořadí'!$T$68</f>
      </c>
      <c r="AB31" s="319">
        <f>VLOOKUP(AA31,'Liga-pořadí'!$S$74:$Y$74,7)</f>
        <v>0</v>
      </c>
      <c r="AC31" s="320">
        <f>VLOOKUP(AA31,'Liga-pořadí'!$S$74:$Y$74,3)</f>
        <v>0</v>
      </c>
    </row>
    <row r="32" spans="2:29" ht="14.25" customHeight="1" thickBot="1">
      <c r="B32" s="302">
        <v>10</v>
      </c>
      <c r="C32" s="303"/>
      <c r="D32" s="105"/>
      <c r="E32" s="301"/>
      <c r="F32" s="105"/>
      <c r="G32" s="301"/>
      <c r="H32" s="105"/>
      <c r="I32" s="301"/>
      <c r="J32" s="105"/>
      <c r="K32" s="301"/>
      <c r="L32" s="105"/>
      <c r="M32" s="301"/>
      <c r="N32" s="105"/>
      <c r="O32" s="301"/>
      <c r="P32" s="105"/>
      <c r="Q32" s="301"/>
      <c r="R32" s="105"/>
      <c r="S32" s="301"/>
      <c r="T32" s="105"/>
      <c r="U32" s="301"/>
      <c r="V32" s="105"/>
      <c r="W32" s="301"/>
      <c r="X32" s="106">
        <f t="shared" si="2"/>
        <v>0</v>
      </c>
      <c r="Y32" s="147">
        <f t="shared" si="3"/>
        <v>0</v>
      </c>
      <c r="AA32" s="318">
        <f>'Liga-pořadí'!$T$76</f>
      </c>
      <c r="AB32" s="321">
        <f>VLOOKUP(AA32,'Liga-pořadí'!$S$82:$Y$82,7)</f>
        <v>0</v>
      </c>
      <c r="AC32" s="322">
        <f>VLOOKUP(AA32,'Liga-pořadí'!$S$82:$Y$82,3)</f>
        <v>0</v>
      </c>
    </row>
    <row r="33" spans="1:31" ht="14.25" customHeight="1" thickBo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315"/>
      <c r="AB33" s="107"/>
      <c r="AC33" s="316"/>
      <c r="AE33" s="107"/>
    </row>
    <row r="34" spans="2:29" ht="14.25" customHeight="1" thickBot="1">
      <c r="B34" s="413" t="s">
        <v>10</v>
      </c>
      <c r="C34" s="414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80"/>
      <c r="T34" s="80"/>
      <c r="U34" s="80"/>
      <c r="V34" s="80"/>
      <c r="W34" s="80"/>
      <c r="X34" s="73"/>
      <c r="Y34" s="73"/>
      <c r="AA34" s="315"/>
      <c r="AB34" s="107"/>
      <c r="AC34" s="316"/>
    </row>
    <row r="35" spans="2:29" ht="14.25" customHeight="1" thickBot="1">
      <c r="B35" s="415"/>
      <c r="C35" s="416"/>
      <c r="D35" s="313"/>
      <c r="E35" s="81"/>
      <c r="F35" s="81"/>
      <c r="G35" s="81"/>
      <c r="H35" s="314">
        <v>2016</v>
      </c>
      <c r="I35" s="314"/>
      <c r="J35" s="81"/>
      <c r="K35" s="81"/>
      <c r="L35" s="81"/>
      <c r="M35" s="81"/>
      <c r="N35" s="314"/>
      <c r="O35" s="314"/>
      <c r="P35" s="314"/>
      <c r="Q35" s="314"/>
      <c r="R35" s="82">
        <v>2017</v>
      </c>
      <c r="S35" s="83"/>
      <c r="T35" s="83"/>
      <c r="U35" s="83"/>
      <c r="V35" s="83"/>
      <c r="W35" s="84"/>
      <c r="X35" s="73"/>
      <c r="Y35" s="73"/>
      <c r="AA35" s="315"/>
      <c r="AB35" s="107"/>
      <c r="AC35" s="316"/>
    </row>
    <row r="36" spans="2:29" ht="26.25" customHeight="1">
      <c r="B36" s="408" t="e">
        <f>IF(#REF!=4,"",VLOOKUP(#REF!,#REF!,5,FALSE))</f>
        <v>#REF!</v>
      </c>
      <c r="C36" s="409"/>
      <c r="D36" s="411"/>
      <c r="E36" s="412"/>
      <c r="F36" s="411"/>
      <c r="G36" s="412"/>
      <c r="H36" s="411"/>
      <c r="I36" s="412"/>
      <c r="J36" s="411"/>
      <c r="K36" s="412"/>
      <c r="L36" s="411"/>
      <c r="M36" s="412"/>
      <c r="N36" s="411"/>
      <c r="O36" s="412"/>
      <c r="P36" s="411"/>
      <c r="Q36" s="412"/>
      <c r="R36" s="411"/>
      <c r="S36" s="412"/>
      <c r="T36" s="411"/>
      <c r="U36" s="412"/>
      <c r="V36" s="411"/>
      <c r="W36" s="412"/>
      <c r="X36" s="418" t="s">
        <v>11</v>
      </c>
      <c r="Y36" s="419"/>
      <c r="AA36" s="315"/>
      <c r="AB36" s="107"/>
      <c r="AC36" s="316"/>
    </row>
    <row r="37" spans="2:29" ht="14.25" customHeight="1" thickBot="1">
      <c r="B37" s="137"/>
      <c r="C37" s="138" t="s">
        <v>239</v>
      </c>
      <c r="D37" s="85" t="s">
        <v>12</v>
      </c>
      <c r="E37" s="86" t="s">
        <v>5</v>
      </c>
      <c r="F37" s="87" t="s">
        <v>12</v>
      </c>
      <c r="G37" s="88" t="s">
        <v>5</v>
      </c>
      <c r="H37" s="85" t="s">
        <v>12</v>
      </c>
      <c r="I37" s="86" t="s">
        <v>5</v>
      </c>
      <c r="J37" s="85" t="s">
        <v>12</v>
      </c>
      <c r="K37" s="86" t="s">
        <v>5</v>
      </c>
      <c r="L37" s="85" t="s">
        <v>12</v>
      </c>
      <c r="M37" s="86" t="s">
        <v>5</v>
      </c>
      <c r="N37" s="85" t="s">
        <v>12</v>
      </c>
      <c r="O37" s="86" t="s">
        <v>5</v>
      </c>
      <c r="P37" s="85" t="s">
        <v>12</v>
      </c>
      <c r="Q37" s="86" t="s">
        <v>5</v>
      </c>
      <c r="R37" s="85" t="s">
        <v>12</v>
      </c>
      <c r="S37" s="86" t="s">
        <v>5</v>
      </c>
      <c r="T37" s="85" t="s">
        <v>12</v>
      </c>
      <c r="U37" s="86" t="s">
        <v>5</v>
      </c>
      <c r="V37" s="85" t="s">
        <v>12</v>
      </c>
      <c r="W37" s="86" t="s">
        <v>5</v>
      </c>
      <c r="X37" s="89" t="s">
        <v>12</v>
      </c>
      <c r="Y37" s="90" t="s">
        <v>5</v>
      </c>
      <c r="AA37" s="315"/>
      <c r="AB37" s="107"/>
      <c r="AC37" s="316"/>
    </row>
    <row r="38" spans="2:29" ht="14.25" customHeight="1">
      <c r="B38" s="91">
        <v>1</v>
      </c>
      <c r="C38" s="92"/>
      <c r="D38" s="93"/>
      <c r="E38" s="299"/>
      <c r="F38" s="93"/>
      <c r="G38" s="299"/>
      <c r="H38" s="93"/>
      <c r="I38" s="299"/>
      <c r="J38" s="93"/>
      <c r="K38" s="299"/>
      <c r="L38" s="93"/>
      <c r="M38" s="299"/>
      <c r="N38" s="93"/>
      <c r="O38" s="299"/>
      <c r="P38" s="93"/>
      <c r="Q38" s="299"/>
      <c r="R38" s="93"/>
      <c r="S38" s="299"/>
      <c r="T38" s="93"/>
      <c r="U38" s="299"/>
      <c r="V38" s="93"/>
      <c r="W38" s="299"/>
      <c r="X38" s="94">
        <f aca="true" t="shared" si="4" ref="X38:X47">D38+F38+H38+J38+L38+N38+P38+R38+T38+V38</f>
        <v>0</v>
      </c>
      <c r="Y38" s="145">
        <f aca="true" t="shared" si="5" ref="Y38:Y47">E38+G38+I38+K38+M38+O38+Q38+S38+U38+W38</f>
        <v>0</v>
      </c>
      <c r="AA38" s="351">
        <f>'Liga-pořadí'!$AK$4</f>
      </c>
      <c r="AB38" s="352">
        <f>VLOOKUP(AA38,'Liga-pořadí'!$AJ$10:$AP$10,7)</f>
        <v>0</v>
      </c>
      <c r="AC38" s="353">
        <f>VLOOKUP(AA38,'Liga-pořadí'!$AJ$10:$AP$10,3)</f>
        <v>0</v>
      </c>
    </row>
    <row r="39" spans="2:29" ht="14.25" customHeight="1">
      <c r="B39" s="95">
        <v>2</v>
      </c>
      <c r="C39" s="99"/>
      <c r="D39" s="97"/>
      <c r="E39" s="300"/>
      <c r="F39" s="97"/>
      <c r="G39" s="300"/>
      <c r="H39" s="97"/>
      <c r="I39" s="300"/>
      <c r="J39" s="97"/>
      <c r="K39" s="300"/>
      <c r="L39" s="97"/>
      <c r="M39" s="300"/>
      <c r="N39" s="97"/>
      <c r="O39" s="300"/>
      <c r="P39" s="97"/>
      <c r="Q39" s="300"/>
      <c r="R39" s="97"/>
      <c r="S39" s="300"/>
      <c r="T39" s="97"/>
      <c r="U39" s="300"/>
      <c r="V39" s="97"/>
      <c r="W39" s="300"/>
      <c r="X39" s="98">
        <f t="shared" si="4"/>
        <v>0</v>
      </c>
      <c r="Y39" s="146">
        <f t="shared" si="5"/>
        <v>0</v>
      </c>
      <c r="AA39" s="317">
        <f>'Liga-pořadí'!$AK$12</f>
      </c>
      <c r="AB39" s="319">
        <f>VLOOKUP(AA39,'Liga-pořadí'!$AJ$18:$AP$18,7)</f>
        <v>0</v>
      </c>
      <c r="AC39" s="320">
        <f>VLOOKUP(AA39,'Liga-pořadí'!$AJ$18:$AP$18,3)</f>
        <v>0</v>
      </c>
    </row>
    <row r="40" spans="2:29" ht="14.25" customHeight="1">
      <c r="B40" s="95">
        <v>3</v>
      </c>
      <c r="C40" s="100"/>
      <c r="D40" s="97"/>
      <c r="E40" s="300"/>
      <c r="F40" s="97"/>
      <c r="G40" s="300"/>
      <c r="H40" s="97"/>
      <c r="I40" s="300"/>
      <c r="J40" s="97"/>
      <c r="K40" s="300"/>
      <c r="L40" s="97"/>
      <c r="M40" s="300"/>
      <c r="N40" s="97"/>
      <c r="O40" s="300"/>
      <c r="P40" s="97"/>
      <c r="Q40" s="300"/>
      <c r="R40" s="97"/>
      <c r="S40" s="300"/>
      <c r="T40" s="97"/>
      <c r="U40" s="300"/>
      <c r="V40" s="97"/>
      <c r="W40" s="300"/>
      <c r="X40" s="98">
        <f t="shared" si="4"/>
        <v>0</v>
      </c>
      <c r="Y40" s="146">
        <f t="shared" si="5"/>
        <v>0</v>
      </c>
      <c r="AA40" s="317">
        <f>'Liga-pořadí'!$AK$20</f>
      </c>
      <c r="AB40" s="319">
        <f>VLOOKUP(AA40,'Liga-pořadí'!$AJ$26:$AP$26,7)</f>
        <v>0</v>
      </c>
      <c r="AC40" s="320">
        <f>VLOOKUP(AA40,'Liga-pořadí'!$AJ$26:$AP$26,3)</f>
        <v>0</v>
      </c>
    </row>
    <row r="41" spans="2:29" ht="14.25" customHeight="1">
      <c r="B41" s="95">
        <v>4</v>
      </c>
      <c r="C41" s="100"/>
      <c r="D41" s="97"/>
      <c r="E41" s="300"/>
      <c r="F41" s="97"/>
      <c r="G41" s="300"/>
      <c r="H41" s="97"/>
      <c r="I41" s="300"/>
      <c r="J41" s="97"/>
      <c r="K41" s="300"/>
      <c r="L41" s="97"/>
      <c r="M41" s="300"/>
      <c r="N41" s="97"/>
      <c r="O41" s="300"/>
      <c r="P41" s="97"/>
      <c r="Q41" s="300"/>
      <c r="R41" s="97"/>
      <c r="S41" s="300"/>
      <c r="T41" s="97"/>
      <c r="U41" s="300"/>
      <c r="V41" s="97"/>
      <c r="W41" s="300"/>
      <c r="X41" s="98">
        <f t="shared" si="4"/>
        <v>0</v>
      </c>
      <c r="Y41" s="146">
        <f t="shared" si="5"/>
        <v>0</v>
      </c>
      <c r="AA41" s="317">
        <f>'Liga-pořadí'!$AK$28</f>
      </c>
      <c r="AB41" s="319">
        <f>VLOOKUP(AA41,'Liga-pořadí'!$AJ$34:$AP$34,7)</f>
        <v>0</v>
      </c>
      <c r="AC41" s="320">
        <f>VLOOKUP(AA41,'Liga-pořadí'!$AJ$34:$AP$34,3)</f>
        <v>0</v>
      </c>
    </row>
    <row r="42" spans="2:29" ht="14.25" customHeight="1">
      <c r="B42" s="95">
        <v>5</v>
      </c>
      <c r="C42" s="96"/>
      <c r="D42" s="97"/>
      <c r="E42" s="300"/>
      <c r="F42" s="97"/>
      <c r="G42" s="300"/>
      <c r="H42" s="97"/>
      <c r="I42" s="300"/>
      <c r="J42" s="97"/>
      <c r="K42" s="300"/>
      <c r="L42" s="97"/>
      <c r="M42" s="300"/>
      <c r="N42" s="97"/>
      <c r="O42" s="300"/>
      <c r="P42" s="97"/>
      <c r="Q42" s="300"/>
      <c r="R42" s="97"/>
      <c r="S42" s="300"/>
      <c r="T42" s="97"/>
      <c r="U42" s="300"/>
      <c r="V42" s="97"/>
      <c r="W42" s="300"/>
      <c r="X42" s="98">
        <f t="shared" si="4"/>
        <v>0</v>
      </c>
      <c r="Y42" s="146">
        <f t="shared" si="5"/>
        <v>0</v>
      </c>
      <c r="AA42" s="317">
        <f>'Liga-pořadí'!$AK$36</f>
      </c>
      <c r="AB42" s="319">
        <f>VLOOKUP(AA42,'Liga-pořadí'!$AJ$42:$AP$42,7)</f>
        <v>0</v>
      </c>
      <c r="AC42" s="320">
        <f>VLOOKUP(AA42,'Liga-pořadí'!$AJ$42:$AP$42,3)</f>
        <v>0</v>
      </c>
    </row>
    <row r="43" spans="2:29" ht="14.25" customHeight="1">
      <c r="B43" s="95">
        <v>6</v>
      </c>
      <c r="C43" s="100"/>
      <c r="D43" s="97"/>
      <c r="E43" s="300"/>
      <c r="F43" s="97"/>
      <c r="G43" s="300"/>
      <c r="H43" s="97"/>
      <c r="I43" s="300"/>
      <c r="J43" s="97"/>
      <c r="K43" s="300"/>
      <c r="L43" s="97"/>
      <c r="M43" s="300"/>
      <c r="N43" s="97"/>
      <c r="O43" s="300"/>
      <c r="P43" s="97"/>
      <c r="Q43" s="300"/>
      <c r="R43" s="97"/>
      <c r="S43" s="300"/>
      <c r="T43" s="97"/>
      <c r="U43" s="300"/>
      <c r="V43" s="97"/>
      <c r="W43" s="300"/>
      <c r="X43" s="98">
        <f t="shared" si="4"/>
        <v>0</v>
      </c>
      <c r="Y43" s="146">
        <f t="shared" si="5"/>
        <v>0</v>
      </c>
      <c r="AA43" s="317">
        <f>'Liga-pořadí'!$AK$44</f>
      </c>
      <c r="AB43" s="319">
        <f>VLOOKUP(AA43,'Liga-pořadí'!$AJ$50:$AP$50,7)</f>
        <v>0</v>
      </c>
      <c r="AC43" s="320">
        <f>VLOOKUP(AA43,'Liga-pořadí'!$AJ$50:$AP$50,3)</f>
        <v>0</v>
      </c>
    </row>
    <row r="44" spans="2:29" ht="14.25" customHeight="1">
      <c r="B44" s="95">
        <v>7</v>
      </c>
      <c r="C44" s="100"/>
      <c r="D44" s="97"/>
      <c r="E44" s="300"/>
      <c r="F44" s="97"/>
      <c r="G44" s="300"/>
      <c r="H44" s="97"/>
      <c r="I44" s="300"/>
      <c r="J44" s="97"/>
      <c r="K44" s="300"/>
      <c r="L44" s="97"/>
      <c r="M44" s="300"/>
      <c r="N44" s="97"/>
      <c r="O44" s="300"/>
      <c r="P44" s="97"/>
      <c r="Q44" s="300"/>
      <c r="R44" s="97"/>
      <c r="S44" s="300"/>
      <c r="T44" s="97"/>
      <c r="U44" s="300"/>
      <c r="V44" s="97"/>
      <c r="W44" s="300"/>
      <c r="X44" s="98">
        <f t="shared" si="4"/>
        <v>0</v>
      </c>
      <c r="Y44" s="146">
        <f t="shared" si="5"/>
        <v>0</v>
      </c>
      <c r="AA44" s="317">
        <f>'Liga-pořadí'!$AK$52</f>
      </c>
      <c r="AB44" s="319">
        <f>VLOOKUP(AA44,'Liga-pořadí'!$AJ$58:$AP$58,7)</f>
        <v>0</v>
      </c>
      <c r="AC44" s="320">
        <f>VLOOKUP(AA44,'Liga-pořadí'!$AJ$58:$AP$58,3)</f>
        <v>0</v>
      </c>
    </row>
    <row r="45" spans="2:29" ht="14.25" customHeight="1">
      <c r="B45" s="95">
        <v>8</v>
      </c>
      <c r="C45" s="100"/>
      <c r="D45" s="97"/>
      <c r="E45" s="300"/>
      <c r="F45" s="97"/>
      <c r="G45" s="300"/>
      <c r="H45" s="97"/>
      <c r="I45" s="300"/>
      <c r="J45" s="97"/>
      <c r="K45" s="300"/>
      <c r="L45" s="97"/>
      <c r="M45" s="300"/>
      <c r="N45" s="97"/>
      <c r="O45" s="300"/>
      <c r="P45" s="97"/>
      <c r="Q45" s="300"/>
      <c r="R45" s="97"/>
      <c r="S45" s="300"/>
      <c r="T45" s="97"/>
      <c r="U45" s="300"/>
      <c r="V45" s="97"/>
      <c r="W45" s="300"/>
      <c r="X45" s="98">
        <f t="shared" si="4"/>
        <v>0</v>
      </c>
      <c r="Y45" s="146">
        <f t="shared" si="5"/>
        <v>0</v>
      </c>
      <c r="AA45" s="317">
        <f>'Liga-pořadí'!$AK$60</f>
      </c>
      <c r="AB45" s="319">
        <f>VLOOKUP(AA45,'Liga-pořadí'!$AJ$66:$AP$66,7)</f>
        <v>0</v>
      </c>
      <c r="AC45" s="320">
        <f>VLOOKUP(AA45,'Liga-pořadí'!$AJ$66:$AP$66,3)</f>
        <v>0</v>
      </c>
    </row>
    <row r="46" spans="2:29" ht="14.25" customHeight="1">
      <c r="B46" s="95">
        <v>9</v>
      </c>
      <c r="C46" s="101"/>
      <c r="D46" s="97"/>
      <c r="E46" s="300"/>
      <c r="F46" s="97"/>
      <c r="G46" s="300"/>
      <c r="H46" s="97"/>
      <c r="I46" s="300"/>
      <c r="J46" s="97"/>
      <c r="K46" s="300"/>
      <c r="L46" s="97"/>
      <c r="M46" s="300"/>
      <c r="N46" s="97"/>
      <c r="O46" s="300"/>
      <c r="P46" s="97"/>
      <c r="Q46" s="300"/>
      <c r="R46" s="97"/>
      <c r="S46" s="300"/>
      <c r="T46" s="97"/>
      <c r="U46" s="300"/>
      <c r="V46" s="97"/>
      <c r="W46" s="300"/>
      <c r="X46" s="98">
        <f t="shared" si="4"/>
        <v>0</v>
      </c>
      <c r="Y46" s="146">
        <f t="shared" si="5"/>
        <v>0</v>
      </c>
      <c r="AA46" s="317">
        <f>'Liga-pořadí'!$AK$68</f>
      </c>
      <c r="AB46" s="319">
        <f>VLOOKUP(AA46,'Liga-pořadí'!$AJ$74:$AP$74,7)</f>
        <v>0</v>
      </c>
      <c r="AC46" s="320">
        <f>VLOOKUP(AA46,'Liga-pořadí'!$AJ$74:$AP$74,3)</f>
        <v>0</v>
      </c>
    </row>
    <row r="47" spans="2:29" ht="14.25" customHeight="1" thickBot="1">
      <c r="B47" s="102">
        <v>10</v>
      </c>
      <c r="C47" s="103"/>
      <c r="D47" s="104"/>
      <c r="E47" s="301"/>
      <c r="F47" s="104"/>
      <c r="G47" s="301"/>
      <c r="H47" s="104"/>
      <c r="I47" s="301"/>
      <c r="J47" s="105"/>
      <c r="K47" s="301"/>
      <c r="L47" s="105"/>
      <c r="M47" s="301"/>
      <c r="N47" s="105"/>
      <c r="O47" s="301"/>
      <c r="P47" s="105"/>
      <c r="Q47" s="301"/>
      <c r="R47" s="105"/>
      <c r="S47" s="301"/>
      <c r="T47" s="105"/>
      <c r="U47" s="301"/>
      <c r="V47" s="104"/>
      <c r="W47" s="301"/>
      <c r="X47" s="106">
        <f t="shared" si="4"/>
        <v>0</v>
      </c>
      <c r="Y47" s="147">
        <f t="shared" si="5"/>
        <v>0</v>
      </c>
      <c r="AA47" s="318">
        <f>'Liga-pořadí'!$AK$76</f>
      </c>
      <c r="AB47" s="321">
        <f>VLOOKUP(AA47,'Liga-pořadí'!$AJ$82:$AP$82,7)</f>
        <v>0</v>
      </c>
      <c r="AC47" s="322">
        <f>VLOOKUP(AA47,'Liga-pořadí'!$AJ$82:$AP$82,3)</f>
        <v>0</v>
      </c>
    </row>
    <row r="48" spans="1:31" ht="14.25" customHeight="1" thickBo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315"/>
      <c r="AB48" s="107"/>
      <c r="AC48" s="316"/>
      <c r="AE48" s="107"/>
    </row>
    <row r="49" spans="2:29" ht="14.25" customHeight="1" thickBot="1">
      <c r="B49" s="413" t="s">
        <v>10</v>
      </c>
      <c r="C49" s="414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9"/>
      <c r="Q49" s="79"/>
      <c r="R49" s="79"/>
      <c r="S49" s="80"/>
      <c r="T49" s="80"/>
      <c r="U49" s="80"/>
      <c r="V49" s="80"/>
      <c r="W49" s="80"/>
      <c r="X49" s="73"/>
      <c r="Y49" s="73"/>
      <c r="AA49" s="315"/>
      <c r="AB49" s="107"/>
      <c r="AC49" s="316"/>
    </row>
    <row r="50" spans="2:29" ht="14.25" customHeight="1" thickBot="1">
      <c r="B50" s="415"/>
      <c r="C50" s="416"/>
      <c r="D50" s="313"/>
      <c r="E50" s="81"/>
      <c r="F50" s="81"/>
      <c r="G50" s="81"/>
      <c r="H50" s="314">
        <v>2016</v>
      </c>
      <c r="I50" s="314"/>
      <c r="J50" s="81"/>
      <c r="K50" s="81"/>
      <c r="L50" s="81"/>
      <c r="M50" s="81"/>
      <c r="N50" s="314"/>
      <c r="O50" s="314"/>
      <c r="P50" s="314"/>
      <c r="Q50" s="314"/>
      <c r="R50" s="82">
        <v>2017</v>
      </c>
      <c r="S50" s="83"/>
      <c r="T50" s="83"/>
      <c r="U50" s="83"/>
      <c r="V50" s="83"/>
      <c r="W50" s="84"/>
      <c r="X50" s="73"/>
      <c r="Y50" s="73"/>
      <c r="AA50" s="315"/>
      <c r="AB50" s="107"/>
      <c r="AC50" s="316"/>
    </row>
    <row r="51" spans="2:29" ht="26.25" customHeight="1">
      <c r="B51" s="408" t="e">
        <f>IF(#REF!=4,"",VLOOKUP(#REF!,#REF!,5,FALSE))</f>
        <v>#REF!</v>
      </c>
      <c r="C51" s="409"/>
      <c r="D51" s="411"/>
      <c r="E51" s="412"/>
      <c r="F51" s="411"/>
      <c r="G51" s="412"/>
      <c r="H51" s="411"/>
      <c r="I51" s="412"/>
      <c r="J51" s="411"/>
      <c r="K51" s="412"/>
      <c r="L51" s="411"/>
      <c r="M51" s="412"/>
      <c r="N51" s="411"/>
      <c r="O51" s="412"/>
      <c r="P51" s="411"/>
      <c r="Q51" s="412"/>
      <c r="R51" s="411"/>
      <c r="S51" s="412"/>
      <c r="T51" s="411"/>
      <c r="U51" s="412"/>
      <c r="V51" s="411"/>
      <c r="W51" s="412"/>
      <c r="X51" s="418" t="s">
        <v>11</v>
      </c>
      <c r="Y51" s="419"/>
      <c r="AA51" s="315"/>
      <c r="AB51" s="107"/>
      <c r="AC51" s="316"/>
    </row>
    <row r="52" spans="2:29" ht="14.25" customHeight="1" thickBot="1">
      <c r="B52" s="137"/>
      <c r="C52" s="138" t="s">
        <v>240</v>
      </c>
      <c r="D52" s="85" t="s">
        <v>12</v>
      </c>
      <c r="E52" s="86" t="s">
        <v>5</v>
      </c>
      <c r="F52" s="87" t="s">
        <v>12</v>
      </c>
      <c r="G52" s="88" t="s">
        <v>5</v>
      </c>
      <c r="H52" s="85" t="s">
        <v>12</v>
      </c>
      <c r="I52" s="86" t="s">
        <v>5</v>
      </c>
      <c r="J52" s="85" t="s">
        <v>12</v>
      </c>
      <c r="K52" s="86" t="s">
        <v>5</v>
      </c>
      <c r="L52" s="85" t="s">
        <v>12</v>
      </c>
      <c r="M52" s="86" t="s">
        <v>5</v>
      </c>
      <c r="N52" s="85" t="s">
        <v>12</v>
      </c>
      <c r="O52" s="86" t="s">
        <v>5</v>
      </c>
      <c r="P52" s="85" t="s">
        <v>12</v>
      </c>
      <c r="Q52" s="86" t="s">
        <v>5</v>
      </c>
      <c r="R52" s="85" t="s">
        <v>12</v>
      </c>
      <c r="S52" s="86" t="s">
        <v>5</v>
      </c>
      <c r="T52" s="85" t="s">
        <v>12</v>
      </c>
      <c r="U52" s="86" t="s">
        <v>5</v>
      </c>
      <c r="V52" s="85" t="s">
        <v>12</v>
      </c>
      <c r="W52" s="86" t="s">
        <v>5</v>
      </c>
      <c r="X52" s="89" t="s">
        <v>12</v>
      </c>
      <c r="Y52" s="90" t="s">
        <v>5</v>
      </c>
      <c r="AA52" s="315"/>
      <c r="AB52" s="107"/>
      <c r="AC52" s="316"/>
    </row>
    <row r="53" spans="2:29" ht="14.25" customHeight="1">
      <c r="B53" s="91">
        <v>1</v>
      </c>
      <c r="C53" s="323"/>
      <c r="D53" s="93"/>
      <c r="E53" s="299"/>
      <c r="F53" s="93"/>
      <c r="G53" s="299"/>
      <c r="H53" s="93"/>
      <c r="I53" s="299"/>
      <c r="J53" s="93"/>
      <c r="K53" s="299"/>
      <c r="L53" s="93"/>
      <c r="M53" s="299"/>
      <c r="N53" s="93"/>
      <c r="O53" s="299"/>
      <c r="P53" s="93"/>
      <c r="Q53" s="299"/>
      <c r="R53" s="93"/>
      <c r="S53" s="299"/>
      <c r="T53" s="93"/>
      <c r="U53" s="299"/>
      <c r="V53" s="93"/>
      <c r="W53" s="299"/>
      <c r="X53" s="94">
        <f aca="true" t="shared" si="6" ref="X53:X62">D53+F53+H53+J53+L53+N53+P53+R53+T53+V53</f>
        <v>0</v>
      </c>
      <c r="Y53" s="145">
        <f aca="true" t="shared" si="7" ref="Y53:Y62">E53+G53+I53+K53+M53+O53+Q53+S53+U53+W53</f>
        <v>0</v>
      </c>
      <c r="AA53" s="351">
        <f>'Liga-pořadí'!$BB$4</f>
      </c>
      <c r="AB53" s="352">
        <f>VLOOKUP(AA53,'Liga-pořadí'!$BA$10:$BG$10,7)</f>
        <v>0</v>
      </c>
      <c r="AC53" s="353">
        <f>VLOOKUP(AA53,'Liga-pořadí'!$BA$10:$BG$10,3)</f>
        <v>0</v>
      </c>
    </row>
    <row r="54" spans="2:29" ht="14.25" customHeight="1">
      <c r="B54" s="95">
        <v>2</v>
      </c>
      <c r="C54" s="100"/>
      <c r="D54" s="97"/>
      <c r="E54" s="300"/>
      <c r="F54" s="97"/>
      <c r="G54" s="300"/>
      <c r="H54" s="97"/>
      <c r="I54" s="300"/>
      <c r="J54" s="97"/>
      <c r="K54" s="300"/>
      <c r="L54" s="97"/>
      <c r="M54" s="300"/>
      <c r="N54" s="97"/>
      <c r="O54" s="300"/>
      <c r="P54" s="97"/>
      <c r="Q54" s="300"/>
      <c r="R54" s="97"/>
      <c r="S54" s="300"/>
      <c r="T54" s="97"/>
      <c r="U54" s="300"/>
      <c r="V54" s="97"/>
      <c r="W54" s="300"/>
      <c r="X54" s="98">
        <f t="shared" si="6"/>
        <v>0</v>
      </c>
      <c r="Y54" s="146">
        <f t="shared" si="7"/>
        <v>0</v>
      </c>
      <c r="AA54" s="317">
        <f>'Liga-pořadí'!$BB$12</f>
      </c>
      <c r="AB54" s="319">
        <f>VLOOKUP(AA54,'Liga-pořadí'!$BA$18:$BG$18,7)</f>
        <v>0</v>
      </c>
      <c r="AC54" s="320">
        <f>VLOOKUP(AA54,'Liga-pořadí'!$BA$18:$BG$18,3)</f>
        <v>0</v>
      </c>
    </row>
    <row r="55" spans="2:29" ht="14.25" customHeight="1">
      <c r="B55" s="95">
        <v>3</v>
      </c>
      <c r="C55" s="100"/>
      <c r="D55" s="97"/>
      <c r="E55" s="300"/>
      <c r="F55" s="97"/>
      <c r="G55" s="300"/>
      <c r="H55" s="97"/>
      <c r="I55" s="300"/>
      <c r="J55" s="97"/>
      <c r="K55" s="300"/>
      <c r="L55" s="97"/>
      <c r="M55" s="300"/>
      <c r="N55" s="97"/>
      <c r="O55" s="300"/>
      <c r="P55" s="97"/>
      <c r="Q55" s="300"/>
      <c r="R55" s="97"/>
      <c r="S55" s="300"/>
      <c r="T55" s="97"/>
      <c r="U55" s="300"/>
      <c r="V55" s="97"/>
      <c r="W55" s="300"/>
      <c r="X55" s="98">
        <f t="shared" si="6"/>
        <v>0</v>
      </c>
      <c r="Y55" s="146">
        <f t="shared" si="7"/>
        <v>0</v>
      </c>
      <c r="AA55" s="317">
        <f>'Liga-pořadí'!$BB$20</f>
      </c>
      <c r="AB55" s="319">
        <f>VLOOKUP(AA55,'Liga-pořadí'!$BA$26:$BG$26,7)</f>
        <v>0</v>
      </c>
      <c r="AC55" s="320">
        <f>VLOOKUP(AA55,'Liga-pořadí'!$BA$26:$BG$26,3)</f>
        <v>0</v>
      </c>
    </row>
    <row r="56" spans="2:29" ht="14.25" customHeight="1">
      <c r="B56" s="95">
        <v>4</v>
      </c>
      <c r="C56" s="99"/>
      <c r="D56" s="97"/>
      <c r="E56" s="300"/>
      <c r="F56" s="97"/>
      <c r="G56" s="300"/>
      <c r="H56" s="97"/>
      <c r="I56" s="300"/>
      <c r="J56" s="97"/>
      <c r="K56" s="300"/>
      <c r="L56" s="97"/>
      <c r="M56" s="300"/>
      <c r="N56" s="97"/>
      <c r="O56" s="300"/>
      <c r="P56" s="97"/>
      <c r="Q56" s="300"/>
      <c r="R56" s="97"/>
      <c r="S56" s="300"/>
      <c r="T56" s="97"/>
      <c r="U56" s="300"/>
      <c r="V56" s="97"/>
      <c r="W56" s="300"/>
      <c r="X56" s="98">
        <f t="shared" si="6"/>
        <v>0</v>
      </c>
      <c r="Y56" s="146">
        <f t="shared" si="7"/>
        <v>0</v>
      </c>
      <c r="AA56" s="317">
        <f>'Liga-pořadí'!$BB$28</f>
      </c>
      <c r="AB56" s="319">
        <f>VLOOKUP(AA56,'Liga-pořadí'!$BA$34:$BG$34,7)</f>
        <v>0</v>
      </c>
      <c r="AC56" s="320">
        <f>VLOOKUP(AA56,'Liga-pořadí'!$BA$34:$BG$34,3)</f>
        <v>0</v>
      </c>
    </row>
    <row r="57" spans="2:29" ht="14.25" customHeight="1">
      <c r="B57" s="95">
        <v>5</v>
      </c>
      <c r="C57" s="99"/>
      <c r="D57" s="97"/>
      <c r="E57" s="300"/>
      <c r="F57" s="97"/>
      <c r="G57" s="300"/>
      <c r="H57" s="97"/>
      <c r="I57" s="300"/>
      <c r="J57" s="97"/>
      <c r="K57" s="300"/>
      <c r="L57" s="97"/>
      <c r="M57" s="300"/>
      <c r="N57" s="97"/>
      <c r="O57" s="300"/>
      <c r="P57" s="97"/>
      <c r="Q57" s="300"/>
      <c r="R57" s="97"/>
      <c r="S57" s="300"/>
      <c r="T57" s="97"/>
      <c r="U57" s="300"/>
      <c r="V57" s="97"/>
      <c r="W57" s="300"/>
      <c r="X57" s="98">
        <f t="shared" si="6"/>
        <v>0</v>
      </c>
      <c r="Y57" s="146">
        <f t="shared" si="7"/>
        <v>0</v>
      </c>
      <c r="AA57" s="317">
        <f>'Liga-pořadí'!$BB$36</f>
      </c>
      <c r="AB57" s="319">
        <f>VLOOKUP(AA57,'Liga-pořadí'!$BA$42:$BG$42,7)</f>
        <v>0</v>
      </c>
      <c r="AC57" s="320">
        <f>VLOOKUP(AA57,'Liga-pořadí'!$BA$42:$BG$42,3)</f>
        <v>0</v>
      </c>
    </row>
    <row r="58" spans="2:29" ht="14.25" customHeight="1">
      <c r="B58" s="95">
        <v>6</v>
      </c>
      <c r="C58" s="100"/>
      <c r="D58" s="97"/>
      <c r="E58" s="300"/>
      <c r="F58" s="97"/>
      <c r="G58" s="300"/>
      <c r="H58" s="97"/>
      <c r="I58" s="300"/>
      <c r="J58" s="97"/>
      <c r="K58" s="300"/>
      <c r="L58" s="97"/>
      <c r="M58" s="300"/>
      <c r="N58" s="97"/>
      <c r="O58" s="300"/>
      <c r="P58" s="97"/>
      <c r="Q58" s="300"/>
      <c r="R58" s="97"/>
      <c r="S58" s="300"/>
      <c r="T58" s="97"/>
      <c r="U58" s="300"/>
      <c r="V58" s="97"/>
      <c r="W58" s="300"/>
      <c r="X58" s="98">
        <f t="shared" si="6"/>
        <v>0</v>
      </c>
      <c r="Y58" s="146">
        <f t="shared" si="7"/>
        <v>0</v>
      </c>
      <c r="AA58" s="317">
        <f>'Liga-pořadí'!$BB$44</f>
      </c>
      <c r="AB58" s="319">
        <f>VLOOKUP(AA58,'Liga-pořadí'!$BA$50:$BG$50,7)</f>
        <v>0</v>
      </c>
      <c r="AC58" s="320">
        <f>VLOOKUP(AA58,'Liga-pořadí'!$BA$50:$BG$50,3)</f>
        <v>0</v>
      </c>
    </row>
    <row r="59" spans="2:29" ht="14.25" customHeight="1">
      <c r="B59" s="95">
        <v>7</v>
      </c>
      <c r="C59" s="100"/>
      <c r="D59" s="97"/>
      <c r="E59" s="300"/>
      <c r="F59" s="97"/>
      <c r="G59" s="300"/>
      <c r="H59" s="97"/>
      <c r="I59" s="300"/>
      <c r="J59" s="97"/>
      <c r="K59" s="300"/>
      <c r="L59" s="97"/>
      <c r="M59" s="300"/>
      <c r="N59" s="97"/>
      <c r="O59" s="300"/>
      <c r="P59" s="97"/>
      <c r="Q59" s="300"/>
      <c r="R59" s="97"/>
      <c r="S59" s="300"/>
      <c r="T59" s="97"/>
      <c r="U59" s="300"/>
      <c r="V59" s="97"/>
      <c r="W59" s="300"/>
      <c r="X59" s="98">
        <f t="shared" si="6"/>
        <v>0</v>
      </c>
      <c r="Y59" s="146">
        <f t="shared" si="7"/>
        <v>0</v>
      </c>
      <c r="AA59" s="317">
        <f>'Liga-pořadí'!$BB$52</f>
      </c>
      <c r="AB59" s="319">
        <f>VLOOKUP(AA59,'Liga-pořadí'!$BA$58:$BG$58,7)</f>
        <v>0</v>
      </c>
      <c r="AC59" s="320">
        <f>VLOOKUP(AA59,'Liga-pořadí'!$BA$58:$BG$58,3)</f>
        <v>0</v>
      </c>
    </row>
    <row r="60" spans="2:29" ht="14.25" customHeight="1">
      <c r="B60" s="95">
        <v>8</v>
      </c>
      <c r="C60" s="343"/>
      <c r="D60" s="344"/>
      <c r="E60" s="345"/>
      <c r="F60" s="344"/>
      <c r="G60" s="345"/>
      <c r="H60" s="344"/>
      <c r="I60" s="345"/>
      <c r="J60" s="344"/>
      <c r="K60" s="345"/>
      <c r="L60" s="344"/>
      <c r="M60" s="345"/>
      <c r="N60" s="344"/>
      <c r="O60" s="345"/>
      <c r="P60" s="344"/>
      <c r="Q60" s="345"/>
      <c r="R60" s="344"/>
      <c r="S60" s="345"/>
      <c r="T60" s="344"/>
      <c r="U60" s="345"/>
      <c r="V60" s="344"/>
      <c r="W60" s="345"/>
      <c r="X60" s="98">
        <f t="shared" si="6"/>
        <v>0</v>
      </c>
      <c r="Y60" s="146">
        <f t="shared" si="7"/>
        <v>0</v>
      </c>
      <c r="AA60" s="317">
        <f>'Liga-pořadí'!$BB$60</f>
      </c>
      <c r="AB60" s="319">
        <f>VLOOKUP(AA60,'Liga-pořadí'!$BA$66:$BG$66,7)</f>
        <v>0</v>
      </c>
      <c r="AC60" s="320">
        <f>VLOOKUP(AA60,'Liga-pořadí'!$BA$66:$BG$66,3)</f>
        <v>0</v>
      </c>
    </row>
    <row r="61" spans="2:29" ht="14.25" customHeight="1">
      <c r="B61" s="95">
        <v>9</v>
      </c>
      <c r="C61" s="343"/>
      <c r="D61" s="344"/>
      <c r="E61" s="345"/>
      <c r="F61" s="344"/>
      <c r="G61" s="345"/>
      <c r="H61" s="344"/>
      <c r="I61" s="345"/>
      <c r="J61" s="344"/>
      <c r="K61" s="345"/>
      <c r="L61" s="344"/>
      <c r="M61" s="345"/>
      <c r="N61" s="344"/>
      <c r="O61" s="345"/>
      <c r="P61" s="344"/>
      <c r="Q61" s="345"/>
      <c r="R61" s="344"/>
      <c r="S61" s="345"/>
      <c r="T61" s="344"/>
      <c r="U61" s="345"/>
      <c r="V61" s="344"/>
      <c r="W61" s="345"/>
      <c r="X61" s="98">
        <f t="shared" si="6"/>
        <v>0</v>
      </c>
      <c r="Y61" s="146">
        <f t="shared" si="7"/>
        <v>0</v>
      </c>
      <c r="AA61" s="317">
        <f>'Liga-pořadí'!$BB$68</f>
      </c>
      <c r="AB61" s="319">
        <f>VLOOKUP(AA61,'Liga-pořadí'!$BA$74:$BG$74,7)</f>
        <v>0</v>
      </c>
      <c r="AC61" s="320">
        <f>VLOOKUP(AA61,'Liga-pořadí'!$BA$74:$BG$74,3)</f>
        <v>0</v>
      </c>
    </row>
    <row r="62" spans="2:29" ht="14.25" customHeight="1" thickBot="1">
      <c r="B62" s="302">
        <v>10</v>
      </c>
      <c r="C62" s="303"/>
      <c r="D62" s="105"/>
      <c r="E62" s="301"/>
      <c r="F62" s="105"/>
      <c r="G62" s="301"/>
      <c r="H62" s="105"/>
      <c r="I62" s="301"/>
      <c r="J62" s="105"/>
      <c r="K62" s="301"/>
      <c r="L62" s="105"/>
      <c r="M62" s="301"/>
      <c r="N62" s="105"/>
      <c r="O62" s="301"/>
      <c r="P62" s="105"/>
      <c r="Q62" s="301"/>
      <c r="R62" s="105"/>
      <c r="S62" s="301"/>
      <c r="T62" s="105"/>
      <c r="U62" s="301"/>
      <c r="V62" s="105"/>
      <c r="W62" s="301"/>
      <c r="X62" s="106">
        <f t="shared" si="6"/>
        <v>0</v>
      </c>
      <c r="Y62" s="147">
        <f t="shared" si="7"/>
        <v>0</v>
      </c>
      <c r="AA62" s="318">
        <f>'Liga-pořadí'!$BB$76</f>
      </c>
      <c r="AB62" s="321">
        <f>VLOOKUP(AA62,'Liga-pořadí'!$BA$82:$BG$82,7)</f>
        <v>0</v>
      </c>
      <c r="AC62" s="322">
        <f>VLOOKUP(AA62,'Liga-pořadí'!$BA$82:$BG$82,3)</f>
        <v>0</v>
      </c>
    </row>
    <row r="63" spans="1:31" ht="14.25" customHeight="1" thickBo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315"/>
      <c r="AB63" s="107"/>
      <c r="AC63" s="316"/>
      <c r="AE63" s="107"/>
    </row>
    <row r="64" spans="2:29" ht="14.25" customHeight="1" thickBot="1">
      <c r="B64" s="413" t="s">
        <v>10</v>
      </c>
      <c r="C64" s="414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9"/>
      <c r="Q64" s="79"/>
      <c r="R64" s="79"/>
      <c r="S64" s="80"/>
      <c r="T64" s="80"/>
      <c r="U64" s="80"/>
      <c r="V64" s="80"/>
      <c r="W64" s="80"/>
      <c r="X64" s="73"/>
      <c r="Y64" s="73"/>
      <c r="AA64" s="315"/>
      <c r="AB64" s="107"/>
      <c r="AC64" s="316"/>
    </row>
    <row r="65" spans="2:29" ht="14.25" customHeight="1" thickBot="1">
      <c r="B65" s="415"/>
      <c r="C65" s="416"/>
      <c r="D65" s="313"/>
      <c r="E65" s="81"/>
      <c r="F65" s="81"/>
      <c r="G65" s="81"/>
      <c r="H65" s="314">
        <v>2016</v>
      </c>
      <c r="I65" s="314"/>
      <c r="J65" s="81"/>
      <c r="K65" s="81"/>
      <c r="L65" s="81"/>
      <c r="M65" s="81"/>
      <c r="N65" s="314"/>
      <c r="O65" s="314"/>
      <c r="P65" s="314"/>
      <c r="Q65" s="314"/>
      <c r="R65" s="82">
        <v>2017</v>
      </c>
      <c r="S65" s="83"/>
      <c r="T65" s="83"/>
      <c r="U65" s="83"/>
      <c r="V65" s="83"/>
      <c r="W65" s="84"/>
      <c r="X65" s="73"/>
      <c r="Y65" s="73"/>
      <c r="AA65" s="315"/>
      <c r="AB65" s="107"/>
      <c r="AC65" s="316"/>
    </row>
    <row r="66" spans="2:29" ht="26.25" customHeight="1">
      <c r="B66" s="408" t="e">
        <f>IF(#REF!=4,"",VLOOKUP(#REF!,#REF!,5,FALSE))</f>
        <v>#REF!</v>
      </c>
      <c r="C66" s="409"/>
      <c r="D66" s="411"/>
      <c r="E66" s="412"/>
      <c r="F66" s="411"/>
      <c r="G66" s="412"/>
      <c r="H66" s="411"/>
      <c r="I66" s="412"/>
      <c r="J66" s="411"/>
      <c r="K66" s="412"/>
      <c r="L66" s="411"/>
      <c r="M66" s="412"/>
      <c r="N66" s="411"/>
      <c r="O66" s="412"/>
      <c r="P66" s="411"/>
      <c r="Q66" s="412"/>
      <c r="R66" s="411"/>
      <c r="S66" s="412"/>
      <c r="T66" s="411"/>
      <c r="U66" s="412"/>
      <c r="V66" s="411"/>
      <c r="W66" s="412"/>
      <c r="X66" s="418" t="s">
        <v>11</v>
      </c>
      <c r="Y66" s="419"/>
      <c r="AA66" s="315"/>
      <c r="AB66" s="107"/>
      <c r="AC66" s="316"/>
    </row>
    <row r="67" spans="2:29" ht="14.25" customHeight="1" thickBot="1">
      <c r="B67" s="137"/>
      <c r="C67" s="138" t="s">
        <v>241</v>
      </c>
      <c r="D67" s="85" t="s">
        <v>12</v>
      </c>
      <c r="E67" s="86" t="s">
        <v>5</v>
      </c>
      <c r="F67" s="87" t="s">
        <v>12</v>
      </c>
      <c r="G67" s="88" t="s">
        <v>5</v>
      </c>
      <c r="H67" s="85" t="s">
        <v>12</v>
      </c>
      <c r="I67" s="86" t="s">
        <v>5</v>
      </c>
      <c r="J67" s="85" t="s">
        <v>12</v>
      </c>
      <c r="K67" s="86" t="s">
        <v>5</v>
      </c>
      <c r="L67" s="85" t="s">
        <v>12</v>
      </c>
      <c r="M67" s="86" t="s">
        <v>5</v>
      </c>
      <c r="N67" s="85" t="s">
        <v>12</v>
      </c>
      <c r="O67" s="86" t="s">
        <v>5</v>
      </c>
      <c r="P67" s="85" t="s">
        <v>12</v>
      </c>
      <c r="Q67" s="86" t="s">
        <v>5</v>
      </c>
      <c r="R67" s="85" t="s">
        <v>12</v>
      </c>
      <c r="S67" s="86" t="s">
        <v>5</v>
      </c>
      <c r="T67" s="85" t="s">
        <v>12</v>
      </c>
      <c r="U67" s="86" t="s">
        <v>5</v>
      </c>
      <c r="V67" s="85" t="s">
        <v>12</v>
      </c>
      <c r="W67" s="86" t="s">
        <v>5</v>
      </c>
      <c r="X67" s="89" t="s">
        <v>12</v>
      </c>
      <c r="Y67" s="90" t="s">
        <v>5</v>
      </c>
      <c r="AA67" s="315"/>
      <c r="AB67" s="107"/>
      <c r="AC67" s="316"/>
    </row>
    <row r="68" spans="2:29" ht="14.25" customHeight="1">
      <c r="B68" s="91">
        <v>1</v>
      </c>
      <c r="C68" s="92"/>
      <c r="D68" s="93"/>
      <c r="E68" s="299"/>
      <c r="F68" s="93"/>
      <c r="G68" s="299"/>
      <c r="H68" s="93"/>
      <c r="I68" s="299"/>
      <c r="J68" s="93"/>
      <c r="K68" s="299"/>
      <c r="L68" s="93"/>
      <c r="M68" s="299"/>
      <c r="N68" s="93"/>
      <c r="O68" s="299"/>
      <c r="P68" s="93"/>
      <c r="Q68" s="299"/>
      <c r="R68" s="93"/>
      <c r="S68" s="299"/>
      <c r="T68" s="93"/>
      <c r="U68" s="299"/>
      <c r="V68" s="93"/>
      <c r="W68" s="299"/>
      <c r="X68" s="94">
        <f aca="true" t="shared" si="8" ref="X68:X77">D68+F68+H68+J68+L68+N68+P68+R68+T68+V68</f>
        <v>0</v>
      </c>
      <c r="Y68" s="145">
        <f aca="true" t="shared" si="9" ref="Y68:Y77">E68+G68+I68+K68+M68+O68+Q68+S68+U68+W68</f>
        <v>0</v>
      </c>
      <c r="AA68" s="351">
        <f>'Liga-pořadí'!$BS$4</f>
      </c>
      <c r="AB68" s="352">
        <f>VLOOKUP(AA68,'Liga-pořadí'!$BR$10:$BX$10,7)</f>
        <v>0</v>
      </c>
      <c r="AC68" s="353">
        <f>VLOOKUP(AA68,'Liga-pořadí'!$BR$10:$BX$10,3)</f>
        <v>0</v>
      </c>
    </row>
    <row r="69" spans="2:29" ht="14.25" customHeight="1">
      <c r="B69" s="95">
        <v>2</v>
      </c>
      <c r="C69" s="96"/>
      <c r="D69" s="97"/>
      <c r="E69" s="300"/>
      <c r="F69" s="97"/>
      <c r="G69" s="300"/>
      <c r="H69" s="97"/>
      <c r="I69" s="300"/>
      <c r="J69" s="97"/>
      <c r="K69" s="300"/>
      <c r="L69" s="97"/>
      <c r="M69" s="300"/>
      <c r="N69" s="97"/>
      <c r="O69" s="300"/>
      <c r="P69" s="97"/>
      <c r="Q69" s="300"/>
      <c r="R69" s="97"/>
      <c r="S69" s="300"/>
      <c r="T69" s="97"/>
      <c r="U69" s="300"/>
      <c r="V69" s="97"/>
      <c r="W69" s="300"/>
      <c r="X69" s="98">
        <f t="shared" si="8"/>
        <v>0</v>
      </c>
      <c r="Y69" s="146">
        <f t="shared" si="9"/>
        <v>0</v>
      </c>
      <c r="AA69" s="317">
        <f>'Liga-pořadí'!$BS$12</f>
      </c>
      <c r="AB69" s="319">
        <f>VLOOKUP(AA69,'Liga-pořadí'!$BR$18:$BX$18,7)</f>
        <v>0</v>
      </c>
      <c r="AC69" s="320">
        <f>VLOOKUP(AA69,'Liga-pořadí'!$BR$18:$BX$18,3)</f>
        <v>0</v>
      </c>
    </row>
    <row r="70" spans="2:29" ht="14.25" customHeight="1">
      <c r="B70" s="95">
        <v>3</v>
      </c>
      <c r="C70" s="100"/>
      <c r="D70" s="97"/>
      <c r="E70" s="300"/>
      <c r="F70" s="97"/>
      <c r="G70" s="300"/>
      <c r="H70" s="97"/>
      <c r="I70" s="300"/>
      <c r="J70" s="97"/>
      <c r="K70" s="300"/>
      <c r="L70" s="97"/>
      <c r="M70" s="300"/>
      <c r="N70" s="97"/>
      <c r="O70" s="300"/>
      <c r="P70" s="97"/>
      <c r="Q70" s="300"/>
      <c r="R70" s="97"/>
      <c r="S70" s="300"/>
      <c r="T70" s="97"/>
      <c r="U70" s="300"/>
      <c r="V70" s="97"/>
      <c r="W70" s="300"/>
      <c r="X70" s="98">
        <f t="shared" si="8"/>
        <v>0</v>
      </c>
      <c r="Y70" s="146">
        <f t="shared" si="9"/>
        <v>0</v>
      </c>
      <c r="AA70" s="317">
        <f>'Liga-pořadí'!$BS$20</f>
      </c>
      <c r="AB70" s="319">
        <f>VLOOKUP(AA70,'Liga-pořadí'!$BR$26:$BX$26,7)</f>
        <v>0</v>
      </c>
      <c r="AC70" s="320">
        <f>VLOOKUP(AA70,'Liga-pořadí'!$BR$26:$BX$26,3)</f>
        <v>0</v>
      </c>
    </row>
    <row r="71" spans="2:29" ht="14.25" customHeight="1">
      <c r="B71" s="95">
        <v>4</v>
      </c>
      <c r="C71" s="100"/>
      <c r="D71" s="97"/>
      <c r="E71" s="300"/>
      <c r="F71" s="97"/>
      <c r="G71" s="300"/>
      <c r="H71" s="97"/>
      <c r="I71" s="300"/>
      <c r="J71" s="97"/>
      <c r="K71" s="300"/>
      <c r="L71" s="97"/>
      <c r="M71" s="300"/>
      <c r="N71" s="97"/>
      <c r="O71" s="300"/>
      <c r="P71" s="97"/>
      <c r="Q71" s="300"/>
      <c r="R71" s="97"/>
      <c r="S71" s="300"/>
      <c r="T71" s="97"/>
      <c r="U71" s="300"/>
      <c r="V71" s="97"/>
      <c r="W71" s="300"/>
      <c r="X71" s="98">
        <f t="shared" si="8"/>
        <v>0</v>
      </c>
      <c r="Y71" s="146">
        <f t="shared" si="9"/>
        <v>0</v>
      </c>
      <c r="AA71" s="317">
        <f>'Liga-pořadí'!$BS$28</f>
      </c>
      <c r="AB71" s="319">
        <f>VLOOKUP(AA71,'Liga-pořadí'!$BR$34:$BX$34,7)</f>
        <v>0</v>
      </c>
      <c r="AC71" s="320">
        <f>VLOOKUP(AA71,'Liga-pořadí'!$BR$34:$BX$34,3)</f>
        <v>0</v>
      </c>
    </row>
    <row r="72" spans="2:29" ht="14.25" customHeight="1">
      <c r="B72" s="95">
        <v>5</v>
      </c>
      <c r="C72" s="99"/>
      <c r="D72" s="97"/>
      <c r="E72" s="300"/>
      <c r="F72" s="97"/>
      <c r="G72" s="300"/>
      <c r="H72" s="97"/>
      <c r="I72" s="300"/>
      <c r="J72" s="97"/>
      <c r="K72" s="300"/>
      <c r="L72" s="97"/>
      <c r="M72" s="300"/>
      <c r="N72" s="97"/>
      <c r="O72" s="300"/>
      <c r="P72" s="97"/>
      <c r="Q72" s="300"/>
      <c r="R72" s="97"/>
      <c r="S72" s="300"/>
      <c r="T72" s="97"/>
      <c r="U72" s="300"/>
      <c r="V72" s="97"/>
      <c r="W72" s="300"/>
      <c r="X72" s="98">
        <f t="shared" si="8"/>
        <v>0</v>
      </c>
      <c r="Y72" s="146">
        <f t="shared" si="9"/>
        <v>0</v>
      </c>
      <c r="AA72" s="317">
        <f>'Liga-pořadí'!$BS$36</f>
      </c>
      <c r="AB72" s="319">
        <f>VLOOKUP(AA72,'Liga-pořadí'!$BR$42:$BX$42,7)</f>
        <v>0</v>
      </c>
      <c r="AC72" s="320">
        <f>VLOOKUP(AA72,'Liga-pořadí'!$BR$42:$BX$42,3)</f>
        <v>0</v>
      </c>
    </row>
    <row r="73" spans="2:29" ht="14.25" customHeight="1">
      <c r="B73" s="95">
        <v>6</v>
      </c>
      <c r="C73" s="100"/>
      <c r="D73" s="97"/>
      <c r="E73" s="300"/>
      <c r="F73" s="97"/>
      <c r="G73" s="300"/>
      <c r="H73" s="97"/>
      <c r="I73" s="300"/>
      <c r="J73" s="97"/>
      <c r="K73" s="300"/>
      <c r="L73" s="97"/>
      <c r="M73" s="300"/>
      <c r="N73" s="97"/>
      <c r="O73" s="300"/>
      <c r="P73" s="97"/>
      <c r="Q73" s="300"/>
      <c r="R73" s="97"/>
      <c r="S73" s="300"/>
      <c r="T73" s="97"/>
      <c r="U73" s="300"/>
      <c r="V73" s="97"/>
      <c r="W73" s="300"/>
      <c r="X73" s="98">
        <f t="shared" si="8"/>
        <v>0</v>
      </c>
      <c r="Y73" s="146">
        <f t="shared" si="9"/>
        <v>0</v>
      </c>
      <c r="AA73" s="317">
        <f>'Liga-pořadí'!$BS$44</f>
      </c>
      <c r="AB73" s="319">
        <f>VLOOKUP(AA73,'Liga-pořadí'!$BR$50:$BX$50,7)</f>
        <v>0</v>
      </c>
      <c r="AC73" s="320">
        <f>VLOOKUP(AA73,'Liga-pořadí'!$BR$50:$BX$50,3)</f>
        <v>0</v>
      </c>
    </row>
    <row r="74" spans="2:29" ht="14.25" customHeight="1">
      <c r="B74" s="95">
        <v>7</v>
      </c>
      <c r="C74" s="100"/>
      <c r="D74" s="97"/>
      <c r="E74" s="300"/>
      <c r="F74" s="97"/>
      <c r="G74" s="300"/>
      <c r="H74" s="97"/>
      <c r="I74" s="300"/>
      <c r="J74" s="97"/>
      <c r="K74" s="300"/>
      <c r="L74" s="97"/>
      <c r="M74" s="300"/>
      <c r="N74" s="97"/>
      <c r="O74" s="300"/>
      <c r="P74" s="97"/>
      <c r="Q74" s="300"/>
      <c r="R74" s="97"/>
      <c r="S74" s="300"/>
      <c r="T74" s="97"/>
      <c r="U74" s="300"/>
      <c r="V74" s="97"/>
      <c r="W74" s="300"/>
      <c r="X74" s="98">
        <f t="shared" si="8"/>
        <v>0</v>
      </c>
      <c r="Y74" s="146">
        <f t="shared" si="9"/>
        <v>0</v>
      </c>
      <c r="AA74" s="317">
        <f>'Liga-pořadí'!$BS$52</f>
      </c>
      <c r="AB74" s="319">
        <f>VLOOKUP(AA74,'Liga-pořadí'!$BR$58:$BX$58,7)</f>
        <v>0</v>
      </c>
      <c r="AC74" s="320">
        <f>VLOOKUP(AA74,'Liga-pořadí'!$BR$58:$BX$58,3)</f>
        <v>0</v>
      </c>
    </row>
    <row r="75" spans="2:29" ht="14.25" customHeight="1">
      <c r="B75" s="95">
        <v>8</v>
      </c>
      <c r="C75" s="343"/>
      <c r="D75" s="344"/>
      <c r="E75" s="345"/>
      <c r="F75" s="344"/>
      <c r="G75" s="345"/>
      <c r="H75" s="344"/>
      <c r="I75" s="345"/>
      <c r="J75" s="344"/>
      <c r="K75" s="345"/>
      <c r="L75" s="344"/>
      <c r="M75" s="345"/>
      <c r="N75" s="344"/>
      <c r="O75" s="345"/>
      <c r="P75" s="344"/>
      <c r="Q75" s="345"/>
      <c r="R75" s="344"/>
      <c r="S75" s="345"/>
      <c r="T75" s="344"/>
      <c r="U75" s="345"/>
      <c r="V75" s="344"/>
      <c r="W75" s="345"/>
      <c r="X75" s="98">
        <f t="shared" si="8"/>
        <v>0</v>
      </c>
      <c r="Y75" s="146">
        <f t="shared" si="9"/>
        <v>0</v>
      </c>
      <c r="AA75" s="317">
        <f>'Liga-pořadí'!$BS$60</f>
      </c>
      <c r="AB75" s="319">
        <f>VLOOKUP(AA75,'Liga-pořadí'!$BR$66:$BX$66,7)</f>
        <v>0</v>
      </c>
      <c r="AC75" s="320">
        <f>VLOOKUP(AA75,'Liga-pořadí'!$BR$66:$BX$66,3)</f>
        <v>0</v>
      </c>
    </row>
    <row r="76" spans="2:29" ht="14.25" customHeight="1">
      <c r="B76" s="95">
        <v>9</v>
      </c>
      <c r="C76" s="343"/>
      <c r="D76" s="344"/>
      <c r="E76" s="345"/>
      <c r="F76" s="344"/>
      <c r="G76" s="345"/>
      <c r="H76" s="344"/>
      <c r="I76" s="345"/>
      <c r="J76" s="344"/>
      <c r="K76" s="345"/>
      <c r="L76" s="344"/>
      <c r="M76" s="345"/>
      <c r="N76" s="344"/>
      <c r="O76" s="345"/>
      <c r="P76" s="344"/>
      <c r="Q76" s="345"/>
      <c r="R76" s="344"/>
      <c r="S76" s="345"/>
      <c r="T76" s="344"/>
      <c r="U76" s="345"/>
      <c r="V76" s="344"/>
      <c r="W76" s="345"/>
      <c r="X76" s="98">
        <f t="shared" si="8"/>
        <v>0</v>
      </c>
      <c r="Y76" s="146">
        <f t="shared" si="9"/>
        <v>0</v>
      </c>
      <c r="AA76" s="317">
        <f>'Liga-pořadí'!$BS$68</f>
      </c>
      <c r="AB76" s="319">
        <f>VLOOKUP(AA76,'Liga-pořadí'!$BR$74:$BX$74,7)</f>
        <v>0</v>
      </c>
      <c r="AC76" s="320">
        <f>VLOOKUP(AA76,'Liga-pořadí'!$BR$74:$BX$74,3)</f>
        <v>0</v>
      </c>
    </row>
    <row r="77" spans="2:29" ht="14.25" customHeight="1" thickBot="1">
      <c r="B77" s="302">
        <v>10</v>
      </c>
      <c r="C77" s="303"/>
      <c r="D77" s="105"/>
      <c r="E77" s="301"/>
      <c r="F77" s="105"/>
      <c r="G77" s="301"/>
      <c r="H77" s="105"/>
      <c r="I77" s="301"/>
      <c r="J77" s="105"/>
      <c r="K77" s="301"/>
      <c r="L77" s="105"/>
      <c r="M77" s="301"/>
      <c r="N77" s="105"/>
      <c r="O77" s="301"/>
      <c r="P77" s="105"/>
      <c r="Q77" s="301"/>
      <c r="R77" s="105"/>
      <c r="S77" s="301"/>
      <c r="T77" s="105"/>
      <c r="U77" s="301"/>
      <c r="V77" s="105"/>
      <c r="W77" s="301"/>
      <c r="X77" s="106">
        <f t="shared" si="8"/>
        <v>0</v>
      </c>
      <c r="Y77" s="147">
        <f t="shared" si="9"/>
        <v>0</v>
      </c>
      <c r="AA77" s="318">
        <f>'Liga-pořadí'!$BS$76</f>
      </c>
      <c r="AB77" s="321">
        <f>VLOOKUP(AA77,'Liga-pořadí'!$BR$82:$BX$82,7)</f>
        <v>0</v>
      </c>
      <c r="AC77" s="322">
        <f>VLOOKUP(AA77,'Liga-pořadí'!$BR$82:$BX$82,3)</f>
        <v>0</v>
      </c>
    </row>
    <row r="78" spans="1:31" ht="14.2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E78" s="107"/>
    </row>
    <row r="79" spans="1:31" ht="14.2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</row>
    <row r="80" spans="1:31" ht="14.2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</row>
    <row r="81" spans="1:31" ht="14.2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</row>
    <row r="82" spans="1:31" ht="14.2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</row>
    <row r="83" spans="1:31" ht="14.25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</row>
    <row r="84" spans="1:31" ht="14.2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</row>
    <row r="85" spans="1:31" ht="14.2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</row>
    <row r="86" spans="1:31" ht="14.2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</row>
    <row r="87" spans="1:31" ht="14.25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</row>
    <row r="88" spans="1:31" ht="14.2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</row>
    <row r="89" spans="1:31" ht="14.2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</row>
    <row r="90" spans="1:31" ht="14.2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</row>
    <row r="91" spans="1:31" ht="14.25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</row>
    <row r="92" spans="1:31" ht="14.2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</row>
    <row r="93" spans="1:31" ht="14.2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</row>
    <row r="94" spans="1:31" ht="14.25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</row>
    <row r="95" spans="1:31" ht="14.2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</row>
    <row r="96" spans="1:31" ht="14.2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</row>
    <row r="97" spans="1:31" ht="14.25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</row>
    <row r="98" spans="1:31" ht="14.2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</row>
    <row r="99" spans="1:31" ht="14.25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</row>
    <row r="100" spans="1:31" ht="14.25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</row>
    <row r="101" spans="1:31" ht="14.25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</row>
    <row r="102" spans="1:31" ht="14.25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</row>
    <row r="103" spans="1:31" ht="14.25" customHeight="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</row>
    <row r="104" spans="1:31" ht="14.25" customHeight="1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</row>
    <row r="105" spans="1:31" ht="14.25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</row>
    <row r="106" spans="1:31" ht="14.25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</row>
    <row r="107" spans="1:31" ht="14.25" customHeigh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</row>
    <row r="108" spans="1:31" ht="14.25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</row>
    <row r="109" spans="1:31" ht="14.25" customHeight="1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</row>
    <row r="110" spans="1:31" ht="14.25" customHeight="1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</row>
    <row r="111" spans="1:31" ht="14.25" customHeight="1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</row>
    <row r="112" spans="1:31" ht="14.25" customHeight="1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</row>
    <row r="113" spans="1:31" ht="14.25" customHeight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</row>
    <row r="114" spans="1:31" ht="14.25" customHeight="1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</row>
    <row r="115" spans="1:31" ht="14.25" customHeight="1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</row>
    <row r="116" spans="1:31" ht="14.25" customHeight="1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</row>
    <row r="117" spans="1:31" ht="14.25" customHeight="1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</row>
    <row r="118" spans="1:31" ht="14.25" customHeight="1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</row>
    <row r="119" spans="1:31" ht="14.25" customHeight="1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</row>
    <row r="120" spans="1:31" ht="14.25" customHeight="1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</row>
  </sheetData>
  <sheetProtection/>
  <mergeCells count="71">
    <mergeCell ref="AA5:AC6"/>
    <mergeCell ref="AA4:AC4"/>
    <mergeCell ref="R6:S6"/>
    <mergeCell ref="T6:U6"/>
    <mergeCell ref="V6:W6"/>
    <mergeCell ref="X6:Y6"/>
    <mergeCell ref="F21:G21"/>
    <mergeCell ref="H21:I21"/>
    <mergeCell ref="J21:K21"/>
    <mergeCell ref="X21:Y21"/>
    <mergeCell ref="B3:Q3"/>
    <mergeCell ref="B4:C5"/>
    <mergeCell ref="N6:O6"/>
    <mergeCell ref="P6:Q6"/>
    <mergeCell ref="J6:K6"/>
    <mergeCell ref="L6:M6"/>
    <mergeCell ref="L21:M21"/>
    <mergeCell ref="N21:O21"/>
    <mergeCell ref="P21:Q21"/>
    <mergeCell ref="V21:W21"/>
    <mergeCell ref="X36:Y36"/>
    <mergeCell ref="D36:E36"/>
    <mergeCell ref="F36:G36"/>
    <mergeCell ref="H36:I36"/>
    <mergeCell ref="J36:K36"/>
    <mergeCell ref="D21:E21"/>
    <mergeCell ref="V36:W36"/>
    <mergeCell ref="D51:E51"/>
    <mergeCell ref="F51:G51"/>
    <mergeCell ref="H51:I51"/>
    <mergeCell ref="J51:K51"/>
    <mergeCell ref="B34:C35"/>
    <mergeCell ref="B64:C65"/>
    <mergeCell ref="L51:M51"/>
    <mergeCell ref="N51:O51"/>
    <mergeCell ref="P51:Q51"/>
    <mergeCell ref="R51:S51"/>
    <mergeCell ref="L36:M36"/>
    <mergeCell ref="N36:O36"/>
    <mergeCell ref="P36:Q36"/>
    <mergeCell ref="R36:S36"/>
    <mergeCell ref="V66:W66"/>
    <mergeCell ref="V51:W51"/>
    <mergeCell ref="B49:C50"/>
    <mergeCell ref="X66:Y66"/>
    <mergeCell ref="D66:E66"/>
    <mergeCell ref="F66:G66"/>
    <mergeCell ref="H66:I66"/>
    <mergeCell ref="J66:K66"/>
    <mergeCell ref="B66:C66"/>
    <mergeCell ref="X51:Y51"/>
    <mergeCell ref="N2:Q2"/>
    <mergeCell ref="N66:O66"/>
    <mergeCell ref="P66:Q66"/>
    <mergeCell ref="R66:S66"/>
    <mergeCell ref="T66:U66"/>
    <mergeCell ref="L66:M66"/>
    <mergeCell ref="T36:U36"/>
    <mergeCell ref="T51:U51"/>
    <mergeCell ref="T21:U21"/>
    <mergeCell ref="R21:S21"/>
    <mergeCell ref="B2:C2"/>
    <mergeCell ref="B6:C6"/>
    <mergeCell ref="F2:I2"/>
    <mergeCell ref="B21:C21"/>
    <mergeCell ref="B36:C36"/>
    <mergeCell ref="B51:C51"/>
    <mergeCell ref="D6:E6"/>
    <mergeCell ref="F6:G6"/>
    <mergeCell ref="H6:I6"/>
    <mergeCell ref="B19:C20"/>
  </mergeCells>
  <printOptions/>
  <pageMargins left="0.787401575" right="0.787401575" top="0.984251969" bottom="0.984251969" header="0.4921259845" footer="0.4921259845"/>
  <pageSetup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9"/>
  <dimension ref="A1:S45"/>
  <sheetViews>
    <sheetView zoomScalePageLayoutView="0" workbookViewId="0" topLeftCell="A1">
      <selection activeCell="R4" sqref="R4"/>
    </sheetView>
  </sheetViews>
  <sheetFormatPr defaultColWidth="9.140625" defaultRowHeight="15"/>
  <cols>
    <col min="1" max="1" width="12.00390625" style="270" customWidth="1"/>
    <col min="2" max="5" width="9.140625" style="267" customWidth="1"/>
    <col min="6" max="6" width="3.28125" style="0" customWidth="1"/>
    <col min="7" max="7" width="11.00390625" style="0" bestFit="1" customWidth="1"/>
    <col min="8" max="8" width="8.140625" style="0" customWidth="1"/>
    <col min="9" max="9" width="7.140625" style="0" bestFit="1" customWidth="1"/>
    <col min="10" max="10" width="4.7109375" style="0" customWidth="1"/>
    <col min="11" max="11" width="12.00390625" style="0" customWidth="1"/>
    <col min="13" max="14" width="9.140625" style="0" customWidth="1"/>
    <col min="16" max="16" width="3.421875" style="0" customWidth="1"/>
    <col min="17" max="17" width="11.00390625" style="0" bestFit="1" customWidth="1"/>
    <col min="18" max="18" width="8.140625" style="0" customWidth="1"/>
    <col min="19" max="19" width="7.140625" style="0" bestFit="1" customWidth="1"/>
  </cols>
  <sheetData>
    <row r="1" spans="1:19" ht="18.75">
      <c r="A1" s="432" t="s">
        <v>248</v>
      </c>
      <c r="B1" s="432"/>
      <c r="C1" s="432"/>
      <c r="D1" s="432"/>
      <c r="E1" s="432"/>
      <c r="F1" s="432"/>
      <c r="G1" s="432"/>
      <c r="H1" s="432"/>
      <c r="I1" s="432"/>
      <c r="K1" s="432" t="s">
        <v>249</v>
      </c>
      <c r="L1" s="432"/>
      <c r="M1" s="432"/>
      <c r="N1" s="432"/>
      <c r="O1" s="432"/>
      <c r="P1" s="432"/>
      <c r="Q1" s="432"/>
      <c r="R1" s="432"/>
      <c r="S1" s="432"/>
    </row>
    <row r="2" spans="8:18" ht="21" customHeight="1" thickBot="1">
      <c r="H2" s="286" t="s">
        <v>229</v>
      </c>
      <c r="K2" s="270"/>
      <c r="L2" s="267"/>
      <c r="M2" s="267"/>
      <c r="N2" s="267"/>
      <c r="O2" s="267"/>
      <c r="R2" s="286" t="s">
        <v>229</v>
      </c>
    </row>
    <row r="3" spans="1:19" s="265" customFormat="1" ht="29.25" thickBot="1">
      <c r="A3" s="433"/>
      <c r="B3" s="434"/>
      <c r="C3" s="434"/>
      <c r="D3" s="434"/>
      <c r="E3" s="434"/>
      <c r="G3" s="274" t="s">
        <v>226</v>
      </c>
      <c r="H3" s="275">
        <v>15</v>
      </c>
      <c r="I3" s="278" t="s">
        <v>228</v>
      </c>
      <c r="K3" s="433"/>
      <c r="L3" s="434"/>
      <c r="M3" s="434"/>
      <c r="N3" s="434"/>
      <c r="O3" s="434"/>
      <c r="Q3" s="274" t="s">
        <v>226</v>
      </c>
      <c r="R3" s="275">
        <v>15</v>
      </c>
      <c r="S3" s="278" t="s">
        <v>228</v>
      </c>
    </row>
    <row r="4" spans="1:19" s="1" customFormat="1" ht="27" thickBot="1">
      <c r="A4" s="435" t="s">
        <v>225</v>
      </c>
      <c r="B4" s="436"/>
      <c r="C4" s="436"/>
      <c r="D4" s="436"/>
      <c r="E4" s="437"/>
      <c r="G4" s="283" t="s">
        <v>230</v>
      </c>
      <c r="H4" s="284">
        <v>0.3333333333333333</v>
      </c>
      <c r="I4" s="278"/>
      <c r="K4" s="435" t="s">
        <v>225</v>
      </c>
      <c r="L4" s="436"/>
      <c r="M4" s="436"/>
      <c r="N4" s="436"/>
      <c r="O4" s="437"/>
      <c r="Q4" s="283" t="s">
        <v>230</v>
      </c>
      <c r="R4" s="284">
        <v>0.3333333333333333</v>
      </c>
      <c r="S4" s="278"/>
    </row>
    <row r="5" spans="1:19" ht="22.5">
      <c r="A5" s="298" t="s">
        <v>232</v>
      </c>
      <c r="B5" s="287">
        <v>1</v>
      </c>
      <c r="C5" s="287">
        <v>2</v>
      </c>
      <c r="D5" s="287">
        <v>3</v>
      </c>
      <c r="E5" s="287">
        <v>4</v>
      </c>
      <c r="G5" s="285" t="s">
        <v>231</v>
      </c>
      <c r="H5" s="273" t="s">
        <v>227</v>
      </c>
      <c r="I5" s="1"/>
      <c r="J5" s="280"/>
      <c r="K5" s="298" t="s">
        <v>232</v>
      </c>
      <c r="L5" s="287">
        <v>1</v>
      </c>
      <c r="M5" s="287">
        <v>2</v>
      </c>
      <c r="N5" s="287">
        <v>3</v>
      </c>
      <c r="O5" s="287">
        <v>4</v>
      </c>
      <c r="Q5" s="285" t="s">
        <v>231</v>
      </c>
      <c r="R5" s="273" t="s">
        <v>227</v>
      </c>
      <c r="S5" s="1"/>
    </row>
    <row r="6" spans="1:19" ht="18.75">
      <c r="A6" s="269">
        <v>1</v>
      </c>
      <c r="B6" s="279">
        <f>H4</f>
        <v>0.3333333333333333</v>
      </c>
      <c r="C6" s="266">
        <f>SUM(LARGE($B$6:$B$45,1),+$H$6)</f>
        <v>0.38194444444444425</v>
      </c>
      <c r="D6" s="266">
        <f>SUM(LARGE($C$6:$C$45,1),+$H$6)</f>
        <v>0.4305555555555552</v>
      </c>
      <c r="E6" s="266">
        <f>SUM(LARGE($D$6:$D$45,1),+$H$6)</f>
        <v>0.47916666666666613</v>
      </c>
      <c r="G6" s="271">
        <v>1</v>
      </c>
      <c r="H6" s="276">
        <v>0.003472222222222222</v>
      </c>
      <c r="I6" s="268"/>
      <c r="K6" s="269">
        <v>1</v>
      </c>
      <c r="L6" s="279">
        <f>R4</f>
        <v>0.3333333333333333</v>
      </c>
      <c r="M6" s="266">
        <f>SUM(LARGE($L$6:$L$45,1),+$R$6)</f>
        <v>0.3888888888888887</v>
      </c>
      <c r="N6" s="266">
        <f>SUM(LARGE($C$6:$C$45,1),+$H$6)</f>
        <v>0.4305555555555552</v>
      </c>
      <c r="O6" s="266">
        <f>SUM(LARGE($D$6:$D$45,1),+$H$6)</f>
        <v>0.47916666666666613</v>
      </c>
      <c r="Q6" s="271">
        <v>1</v>
      </c>
      <c r="R6" s="276">
        <v>0.003472222222222222</v>
      </c>
      <c r="S6" s="268"/>
    </row>
    <row r="7" spans="1:19" ht="18.75">
      <c r="A7" s="269">
        <f>IF(A6="","",IF(A6+1&lt;=$H$3,A6+1,""))</f>
        <v>2</v>
      </c>
      <c r="B7" s="266">
        <f>IF(A7="","",B6+$H$6)</f>
        <v>0.3368055555555555</v>
      </c>
      <c r="C7" s="266">
        <f>IF(A7="","",C6+$H$7)</f>
        <v>0.384722222222222</v>
      </c>
      <c r="D7" s="266">
        <f>IF(A7="","",D6+$H$7)</f>
        <v>0.43333333333333296</v>
      </c>
      <c r="E7" s="266">
        <f>IF(A7="","",E6+$H$7)</f>
        <v>0.4819444444444439</v>
      </c>
      <c r="G7" s="271">
        <v>2</v>
      </c>
      <c r="H7" s="276">
        <v>0.002777777777777778</v>
      </c>
      <c r="I7" s="268"/>
      <c r="K7" s="269">
        <f>IF(K6="","",IF(K6+1&lt;=$R$3,K6+1,""))</f>
        <v>2</v>
      </c>
      <c r="L7" s="266">
        <f>IF(K7="","",L6+$R$6)</f>
        <v>0.3368055555555555</v>
      </c>
      <c r="M7" s="266">
        <f>IF(K7="","",M6+$R$7)</f>
        <v>0.3930555555555553</v>
      </c>
      <c r="N7" s="266">
        <f>IF(K7="","",N6+$H$7)</f>
        <v>0.43333333333333296</v>
      </c>
      <c r="O7" s="266">
        <f>IF(K7="","",O6+$H$7)</f>
        <v>0.4819444444444439</v>
      </c>
      <c r="Q7" s="271">
        <v>2</v>
      </c>
      <c r="R7" s="276">
        <v>0.004166666666666667</v>
      </c>
      <c r="S7" s="268"/>
    </row>
    <row r="8" spans="1:19" ht="19.5" thickBot="1">
      <c r="A8" s="269">
        <f>IF(A7="","",IF(A7+1&lt;=$H$3,A7+1,""))</f>
        <v>3</v>
      </c>
      <c r="B8" s="266">
        <f>IF(A8="","",B7+$H$7)</f>
        <v>0.3395833333333333</v>
      </c>
      <c r="C8" s="266">
        <f>IF(A8="","",C7+$H$8)</f>
        <v>0.38819444444444423</v>
      </c>
      <c r="D8" s="266">
        <f>IF(A8="","",D7+$H$8)</f>
        <v>0.43680555555555517</v>
      </c>
      <c r="E8" s="266">
        <f>IF(A8="","",E7+$H$8)</f>
        <v>0.4854166666666661</v>
      </c>
      <c r="G8" s="272">
        <v>3</v>
      </c>
      <c r="H8" s="277">
        <v>0.003472222222222222</v>
      </c>
      <c r="I8" s="267"/>
      <c r="K8" s="269">
        <f>IF(K7="","",IF(K7+1&lt;=$R$3,K7+1,""))</f>
        <v>3</v>
      </c>
      <c r="L8" s="266">
        <f>IF(K8="","",L7+$R$7)</f>
        <v>0.3409722222222222</v>
      </c>
      <c r="M8" s="266">
        <f>IF(K8="","",M7+$R$8)</f>
        <v>0.39652777777777753</v>
      </c>
      <c r="N8" s="266">
        <f>IF(K8="","",N7+$H$8)</f>
        <v>0.43680555555555517</v>
      </c>
      <c r="O8" s="266">
        <f>IF(K8="","",O7+$H$8)</f>
        <v>0.4854166666666661</v>
      </c>
      <c r="Q8" s="272">
        <v>3</v>
      </c>
      <c r="R8" s="277">
        <v>0.003472222222222222</v>
      </c>
      <c r="S8" s="267"/>
    </row>
    <row r="9" spans="1:15" ht="18.75">
      <c r="A9" s="269">
        <f aca="true" t="shared" si="0" ref="A9:A31">IF(A8="","",IF(A8+1&lt;=$H$3,A8+1,""))</f>
        <v>4</v>
      </c>
      <c r="B9" s="266">
        <f>IF(A9="","",B8+$H$8)</f>
        <v>0.3430555555555555</v>
      </c>
      <c r="C9" s="266">
        <f>IF(A9="","",C8+$H$6)</f>
        <v>0.39166666666666644</v>
      </c>
      <c r="D9" s="266">
        <f>IF(A9="","",D8+$H$6)</f>
        <v>0.4402777777777774</v>
      </c>
      <c r="E9" s="266">
        <f>IF(A9="","",E8+$H$6)</f>
        <v>0.4888888888888883</v>
      </c>
      <c r="K9" s="269">
        <f aca="true" t="shared" si="1" ref="K9:K45">IF(K8="","",IF(K8+1&lt;=$R$3,K8+1,""))</f>
        <v>4</v>
      </c>
      <c r="L9" s="266">
        <f>IF(K9="","",L8+$R$8)</f>
        <v>0.3444444444444444</v>
      </c>
      <c r="M9" s="266">
        <f aca="true" t="shared" si="2" ref="M9:M45">IF(K9="","",M8+$R$8)</f>
        <v>0.39999999999999974</v>
      </c>
      <c r="N9" s="266">
        <f>IF(K9="","",N8+$H$6)</f>
        <v>0.4402777777777774</v>
      </c>
      <c r="O9" s="266">
        <f>IF(K9="","",O8+$H$6)</f>
        <v>0.4888888888888883</v>
      </c>
    </row>
    <row r="10" spans="1:19" ht="18.75">
      <c r="A10" s="269">
        <f t="shared" si="0"/>
        <v>5</v>
      </c>
      <c r="B10" s="266">
        <f>IF(A10="","",B9+$H$6)</f>
        <v>0.3465277777777777</v>
      </c>
      <c r="C10" s="266">
        <f>IF(A10="","",C9+$H$7)</f>
        <v>0.3944444444444442</v>
      </c>
      <c r="D10" s="266">
        <f>IF(A10="","",D9+$H$7)</f>
        <v>0.44305555555555515</v>
      </c>
      <c r="E10" s="266">
        <f>IF(A10="","",E9+$H$7)</f>
        <v>0.4916666666666661</v>
      </c>
      <c r="G10" s="431" t="s">
        <v>233</v>
      </c>
      <c r="H10" s="431"/>
      <c r="I10" s="431"/>
      <c r="K10" s="269">
        <f t="shared" si="1"/>
        <v>5</v>
      </c>
      <c r="L10" s="266">
        <f>IF(K10="","",L9+$R$6)</f>
        <v>0.3479166666666666</v>
      </c>
      <c r="M10" s="266">
        <f t="shared" si="2"/>
        <v>0.40347222222222195</v>
      </c>
      <c r="N10" s="266">
        <f>IF(K10="","",N9+$H$7)</f>
        <v>0.44305555555555515</v>
      </c>
      <c r="O10" s="266">
        <f>IF(K10="","",O9+$H$7)</f>
        <v>0.4916666666666661</v>
      </c>
      <c r="Q10" s="431" t="s">
        <v>233</v>
      </c>
      <c r="R10" s="431"/>
      <c r="S10" s="431"/>
    </row>
    <row r="11" spans="1:19" ht="18.75">
      <c r="A11" s="269">
        <f t="shared" si="0"/>
        <v>6</v>
      </c>
      <c r="B11" s="266">
        <f>IF(A11="","",B10+$H$7)</f>
        <v>0.3493055555555555</v>
      </c>
      <c r="C11" s="266">
        <f>IF(A11="","",C10+$H$8)</f>
        <v>0.3979166666666664</v>
      </c>
      <c r="D11" s="266">
        <f>IF(A11="","",D10+$H$8)</f>
        <v>0.44652777777777736</v>
      </c>
      <c r="E11" s="266">
        <f>IF(A11="","",E10+$H$8)</f>
        <v>0.4951388888888883</v>
      </c>
      <c r="G11" s="431"/>
      <c r="H11" s="431"/>
      <c r="I11" s="431"/>
      <c r="K11" s="269">
        <f t="shared" si="1"/>
        <v>6</v>
      </c>
      <c r="L11" s="266">
        <f>IF(K11="","",L10+$R$7)</f>
        <v>0.35208333333333325</v>
      </c>
      <c r="M11" s="266">
        <f t="shared" si="2"/>
        <v>0.40694444444444416</v>
      </c>
      <c r="N11" s="266">
        <f>IF(K11="","",N10+$H$8)</f>
        <v>0.44652777777777736</v>
      </c>
      <c r="O11" s="266">
        <f>IF(K11="","",O10+$H$8)</f>
        <v>0.4951388888888883</v>
      </c>
      <c r="Q11" s="431"/>
      <c r="R11" s="431"/>
      <c r="S11" s="431"/>
    </row>
    <row r="12" spans="1:18" ht="18.75">
      <c r="A12" s="269">
        <f t="shared" si="0"/>
        <v>7</v>
      </c>
      <c r="B12" s="266">
        <f>IF(A12="","",B11+$H$8)</f>
        <v>0.3527777777777777</v>
      </c>
      <c r="C12" s="266">
        <f>IF(A12="","",C11+$H$6)</f>
        <v>0.40138888888888863</v>
      </c>
      <c r="D12" s="266">
        <f>IF(A12="","",D11+$H$6)</f>
        <v>0.44999999999999957</v>
      </c>
      <c r="E12" s="266">
        <f>IF(A12="","",E11+$H$6)</f>
        <v>0.4986111111111105</v>
      </c>
      <c r="K12" s="269">
        <f t="shared" si="1"/>
        <v>7</v>
      </c>
      <c r="L12" s="266">
        <f>IF(K12="","",L11+$R$8)</f>
        <v>0.35555555555555546</v>
      </c>
      <c r="M12" s="266">
        <f t="shared" si="2"/>
        <v>0.4104166666666664</v>
      </c>
      <c r="N12" s="266">
        <f>IF(K12="","",N11+$H$6)</f>
        <v>0.44999999999999957</v>
      </c>
      <c r="O12" s="266">
        <f>IF(K12="","",O11+$H$6)</f>
        <v>0.4986111111111105</v>
      </c>
      <c r="Q12" s="281"/>
      <c r="R12" s="282"/>
    </row>
    <row r="13" spans="1:18" ht="18.75">
      <c r="A13" s="269">
        <f t="shared" si="0"/>
        <v>8</v>
      </c>
      <c r="B13" s="266">
        <f>IF(A13="","",B12+$H$6)</f>
        <v>0.3562499999999999</v>
      </c>
      <c r="C13" s="266">
        <f>IF(A13="","",C12+$H$7)</f>
        <v>0.4041666666666664</v>
      </c>
      <c r="D13" s="266">
        <f>IF(A13="","",D12+$H$7)</f>
        <v>0.45277777777777733</v>
      </c>
      <c r="E13" s="266">
        <f>IF(A13="","",E12+$H$7)</f>
        <v>0.5013888888888883</v>
      </c>
      <c r="K13" s="269">
        <f t="shared" si="1"/>
        <v>8</v>
      </c>
      <c r="L13" s="266">
        <f>IF(K13="","",L12+$R$6)</f>
        <v>0.35902777777777767</v>
      </c>
      <c r="M13" s="266">
        <f t="shared" si="2"/>
        <v>0.4138888888888886</v>
      </c>
      <c r="N13" s="266">
        <f>IF(K13="","",N12+$H$7)</f>
        <v>0.45277777777777733</v>
      </c>
      <c r="O13" s="266">
        <f>IF(K13="","",O12+$H$7)</f>
        <v>0.5013888888888883</v>
      </c>
      <c r="Q13" s="281"/>
      <c r="R13" s="282"/>
    </row>
    <row r="14" spans="1:15" ht="18.75">
      <c r="A14" s="269">
        <f t="shared" si="0"/>
        <v>9</v>
      </c>
      <c r="B14" s="266">
        <f>IF(A14="","",B13+$H$7)</f>
        <v>0.35902777777777767</v>
      </c>
      <c r="C14" s="266">
        <f>IF(A14="","",C13+$H$8)</f>
        <v>0.4076388888888886</v>
      </c>
      <c r="D14" s="266">
        <f>IF(A14="","",D13+$H$8)</f>
        <v>0.45624999999999954</v>
      </c>
      <c r="E14" s="266">
        <f>IF(A14="","",E13+$H$8)</f>
        <v>0.5048611111111105</v>
      </c>
      <c r="K14" s="269">
        <f t="shared" si="1"/>
        <v>9</v>
      </c>
      <c r="L14" s="266">
        <f>IF(K14="","",L13+$R$7)</f>
        <v>0.3631944444444443</v>
      </c>
      <c r="M14" s="266">
        <f t="shared" si="2"/>
        <v>0.4173611111111108</v>
      </c>
      <c r="N14" s="266">
        <f>IF(K14="","",N13+$H$8)</f>
        <v>0.45624999999999954</v>
      </c>
      <c r="O14" s="266">
        <f>IF(K14="","",O13+$H$8)</f>
        <v>0.5048611111111105</v>
      </c>
    </row>
    <row r="15" spans="1:15" ht="18.75">
      <c r="A15" s="269">
        <f t="shared" si="0"/>
        <v>10</v>
      </c>
      <c r="B15" s="266">
        <f>IF(A15="","",B14+$H$8)</f>
        <v>0.3624999999999999</v>
      </c>
      <c r="C15" s="266">
        <f>IF(A15="","",C14+$H$6)</f>
        <v>0.4111111111111108</v>
      </c>
      <c r="D15" s="266">
        <f>IF(A15="","",D14+$H$6)</f>
        <v>0.45972222222222175</v>
      </c>
      <c r="E15" s="266">
        <f>IF(A15="","",E14+$H$6)</f>
        <v>0.5083333333333327</v>
      </c>
      <c r="K15" s="269">
        <f t="shared" si="1"/>
        <v>10</v>
      </c>
      <c r="L15" s="266">
        <f>IF(K15="","",L14+$R$8)</f>
        <v>0.36666666666666653</v>
      </c>
      <c r="M15" s="266">
        <f t="shared" si="2"/>
        <v>0.420833333333333</v>
      </c>
      <c r="N15" s="266">
        <f>IF(K15="","",N14+$H$6)</f>
        <v>0.45972222222222175</v>
      </c>
      <c r="O15" s="266">
        <f>IF(K15="","",O14+$H$6)</f>
        <v>0.5083333333333327</v>
      </c>
    </row>
    <row r="16" spans="1:15" ht="18.75">
      <c r="A16" s="269">
        <f t="shared" si="0"/>
        <v>11</v>
      </c>
      <c r="B16" s="266">
        <f>IF(A16="","",B15+$H$6)</f>
        <v>0.3659722222222221</v>
      </c>
      <c r="C16" s="266">
        <f>IF(A16="","",C15+$H$7)</f>
        <v>0.4138888888888886</v>
      </c>
      <c r="D16" s="266">
        <f>IF(A16="","",D15+$H$7)</f>
        <v>0.4624999999999995</v>
      </c>
      <c r="E16" s="266">
        <f>IF(A16="","",E15+$H$7)</f>
        <v>0.5111111111111105</v>
      </c>
      <c r="K16" s="269">
        <f t="shared" si="1"/>
        <v>11</v>
      </c>
      <c r="L16" s="266">
        <f>IF(K16="","",L15+$R$6)</f>
        <v>0.37013888888888874</v>
      </c>
      <c r="M16" s="266">
        <f t="shared" si="2"/>
        <v>0.4243055555555552</v>
      </c>
      <c r="N16" s="266">
        <f>IF(K16="","",N15+$H$7)</f>
        <v>0.4624999999999995</v>
      </c>
      <c r="O16" s="266">
        <f>IF(K16="","",O15+$H$7)</f>
        <v>0.5111111111111105</v>
      </c>
    </row>
    <row r="17" spans="1:15" ht="18.75">
      <c r="A17" s="269">
        <f t="shared" si="0"/>
        <v>12</v>
      </c>
      <c r="B17" s="266">
        <f>IF(A17="","",B16+$H$7)</f>
        <v>0.36874999999999986</v>
      </c>
      <c r="C17" s="266">
        <f>IF(A17="","",C16+$H$8)</f>
        <v>0.4173611111111108</v>
      </c>
      <c r="D17" s="266">
        <f>IF(A17="","",D16+$H$8)</f>
        <v>0.46597222222222173</v>
      </c>
      <c r="E17" s="266">
        <f>IF(A17="","",E16+$H$8)</f>
        <v>0.5145833333333327</v>
      </c>
      <c r="K17" s="269">
        <f t="shared" si="1"/>
        <v>12</v>
      </c>
      <c r="L17" s="266">
        <f>IF(K17="","",L16+$R$7)</f>
        <v>0.3743055555555554</v>
      </c>
      <c r="M17" s="266">
        <f t="shared" si="2"/>
        <v>0.4277777777777774</v>
      </c>
      <c r="N17" s="266">
        <f>IF(K17="","",N16+$H$8)</f>
        <v>0.46597222222222173</v>
      </c>
      <c r="O17" s="266">
        <f>IF(K17="","",O16+$H$8)</f>
        <v>0.5145833333333327</v>
      </c>
    </row>
    <row r="18" spans="1:15" ht="18.75">
      <c r="A18" s="269">
        <f t="shared" si="0"/>
        <v>13</v>
      </c>
      <c r="B18" s="266">
        <f>IF(A18="","",B17+$H$8)</f>
        <v>0.37222222222222207</v>
      </c>
      <c r="C18" s="266">
        <f>IF(A18="","",C17+$H$6)</f>
        <v>0.420833333333333</v>
      </c>
      <c r="D18" s="266">
        <f>IF(A18="","",D17+$H$6)</f>
        <v>0.46944444444444394</v>
      </c>
      <c r="E18" s="266">
        <f>IF(A18="","",E17+$H$6)</f>
        <v>0.5180555555555549</v>
      </c>
      <c r="K18" s="269">
        <f t="shared" si="1"/>
        <v>13</v>
      </c>
      <c r="L18" s="266">
        <f>IF(K18="","",L17+$R$8)</f>
        <v>0.3777777777777776</v>
      </c>
      <c r="M18" s="266">
        <f t="shared" si="2"/>
        <v>0.43124999999999963</v>
      </c>
      <c r="N18" s="266">
        <f>IF(K18="","",N17+$H$6)</f>
        <v>0.46944444444444394</v>
      </c>
      <c r="O18" s="266">
        <f>IF(K18="","",O17+$H$6)</f>
        <v>0.5180555555555549</v>
      </c>
    </row>
    <row r="19" spans="1:15" ht="18.75">
      <c r="A19" s="269">
        <f t="shared" si="0"/>
        <v>14</v>
      </c>
      <c r="B19" s="266">
        <f>IF(A19="","",B18+$H$6)</f>
        <v>0.3756944444444443</v>
      </c>
      <c r="C19" s="266">
        <f>IF(A19="","",C18+$H$7)</f>
        <v>0.42361111111111077</v>
      </c>
      <c r="D19" s="266">
        <f>IF(A19="","",D18+$H$7)</f>
        <v>0.4722222222222217</v>
      </c>
      <c r="E19" s="266">
        <f>IF(A19="","",E18+$H$7)</f>
        <v>0.5208333333333327</v>
      </c>
      <c r="K19" s="269">
        <f t="shared" si="1"/>
        <v>14</v>
      </c>
      <c r="L19" s="266">
        <f>IF(K19="","",L18+$R$6)</f>
        <v>0.3812499999999998</v>
      </c>
      <c r="M19" s="266">
        <f t="shared" si="2"/>
        <v>0.43472222222222184</v>
      </c>
      <c r="N19" s="266">
        <f>IF(K19="","",N18+$H$7)</f>
        <v>0.4722222222222217</v>
      </c>
      <c r="O19" s="266">
        <f>IF(K19="","",O18+$H$7)</f>
        <v>0.5208333333333327</v>
      </c>
    </row>
    <row r="20" spans="1:15" ht="18.75">
      <c r="A20" s="269">
        <f t="shared" si="0"/>
        <v>15</v>
      </c>
      <c r="B20" s="266">
        <f>IF(A20="","",B19+$H$7)</f>
        <v>0.37847222222222204</v>
      </c>
      <c r="C20" s="266">
        <f>IF(A20="","",C19+$H$8)</f>
        <v>0.427083333333333</v>
      </c>
      <c r="D20" s="266">
        <f>IF(A20="","",D19+$H$8)</f>
        <v>0.4756944444444439</v>
      </c>
      <c r="E20" s="266">
        <f>IF(A20="","",E19+$H$8)</f>
        <v>0.5243055555555549</v>
      </c>
      <c r="K20" s="269">
        <f t="shared" si="1"/>
        <v>15</v>
      </c>
      <c r="L20" s="266">
        <f>IF(K20="","",L19+$R$7)</f>
        <v>0.38541666666666646</v>
      </c>
      <c r="M20" s="266">
        <f t="shared" si="2"/>
        <v>0.43819444444444405</v>
      </c>
      <c r="N20" s="266">
        <f>IF(K20="","",N19+$H$8)</f>
        <v>0.4756944444444439</v>
      </c>
      <c r="O20" s="266">
        <f>IF(K20="","",O19+$H$8)</f>
        <v>0.5243055555555549</v>
      </c>
    </row>
    <row r="21" spans="1:15" ht="18.75">
      <c r="A21" s="269">
        <f t="shared" si="0"/>
      </c>
      <c r="B21" s="266">
        <f>IF(A21="","",B20+$H$8)</f>
      </c>
      <c r="C21" s="266">
        <f>IF(A21="","",C20+$H$6)</f>
      </c>
      <c r="D21" s="266">
        <f>IF(A21="","",D20+$H$6)</f>
      </c>
      <c r="E21" s="266">
        <f>IF(A21="","",E20+$H$6)</f>
      </c>
      <c r="K21" s="269">
        <f t="shared" si="1"/>
      </c>
      <c r="L21" s="266">
        <f>IF(K21="","",L20+$R$8)</f>
      </c>
      <c r="M21" s="266">
        <f t="shared" si="2"/>
      </c>
      <c r="N21" s="266">
        <f>IF(K21="","",N20+$H$6)</f>
      </c>
      <c r="O21" s="266">
        <f>IF(K21="","",O20+$H$6)</f>
      </c>
    </row>
    <row r="22" spans="1:15" ht="18.75">
      <c r="A22" s="269">
        <f t="shared" si="0"/>
      </c>
      <c r="B22" s="266">
        <f>IF(A22="","",B21+$H$6)</f>
      </c>
      <c r="C22" s="266">
        <f>IF(A22="","",C21+$H$7)</f>
      </c>
      <c r="D22" s="266">
        <f>IF(A22="","",D21+$H$7)</f>
      </c>
      <c r="E22" s="266">
        <f>IF(A22="","",E21+$H$7)</f>
      </c>
      <c r="K22" s="269">
        <f t="shared" si="1"/>
      </c>
      <c r="L22" s="266">
        <f>IF(K22="","",L21+$R$6)</f>
      </c>
      <c r="M22" s="266">
        <f t="shared" si="2"/>
      </c>
      <c r="N22" s="266">
        <f>IF(K22="","",N21+$H$7)</f>
      </c>
      <c r="O22" s="266">
        <f>IF(K22="","",O21+$H$7)</f>
      </c>
    </row>
    <row r="23" spans="1:15" ht="18.75">
      <c r="A23" s="269">
        <f t="shared" si="0"/>
      </c>
      <c r="B23" s="266">
        <f>IF(A23="","",B22+$H$7)</f>
      </c>
      <c r="C23" s="266">
        <f>IF(A23="","",C22+$H$8)</f>
      </c>
      <c r="D23" s="266">
        <f>IF(A23="","",D22+$H$8)</f>
      </c>
      <c r="E23" s="266">
        <f>IF(A23="","",E22+$H$8)</f>
      </c>
      <c r="K23" s="269">
        <f t="shared" si="1"/>
      </c>
      <c r="L23" s="266">
        <f>IF(K23="","",L22+$R$7)</f>
      </c>
      <c r="M23" s="266">
        <f t="shared" si="2"/>
      </c>
      <c r="N23" s="266">
        <f>IF(K23="","",N22+$H$8)</f>
      </c>
      <c r="O23" s="266">
        <f>IF(K23="","",O22+$H$8)</f>
      </c>
    </row>
    <row r="24" spans="1:15" ht="18.75">
      <c r="A24" s="269">
        <f t="shared" si="0"/>
      </c>
      <c r="B24" s="266">
        <f>IF(A24="","",B23+$H$8)</f>
      </c>
      <c r="C24" s="266">
        <f>IF(A24="","",C23+$H$6)</f>
      </c>
      <c r="D24" s="266">
        <f>IF(A24="","",D23+$H$6)</f>
      </c>
      <c r="E24" s="266">
        <f>IF(A24="","",E23+$H$6)</f>
      </c>
      <c r="K24" s="269">
        <f t="shared" si="1"/>
      </c>
      <c r="L24" s="266">
        <f>IF(K24="","",L23+$R$8)</f>
      </c>
      <c r="M24" s="266">
        <f t="shared" si="2"/>
      </c>
      <c r="N24" s="266">
        <f>IF(K24="","",N23+$H$6)</f>
      </c>
      <c r="O24" s="266">
        <f>IF(K24="","",O23+$H$6)</f>
      </c>
    </row>
    <row r="25" spans="1:15" ht="18.75">
      <c r="A25" s="269">
        <f t="shared" si="0"/>
      </c>
      <c r="B25" s="266">
        <f>IF(A25="","",B24+$H$6)</f>
      </c>
      <c r="C25" s="266">
        <f>IF(A25="","",C24+$H$7)</f>
      </c>
      <c r="D25" s="266">
        <f>IF(A25="","",D24+$H$7)</f>
      </c>
      <c r="E25" s="266">
        <f>IF(A25="","",E24+$H$7)</f>
      </c>
      <c r="K25" s="269">
        <f t="shared" si="1"/>
      </c>
      <c r="L25" s="266">
        <f>IF(K25="","",L24+$R$6)</f>
      </c>
      <c r="M25" s="266">
        <f t="shared" si="2"/>
      </c>
      <c r="N25" s="266">
        <f>IF(K25="","",N24+$H$7)</f>
      </c>
      <c r="O25" s="266">
        <f>IF(K25="","",O24+$H$7)</f>
      </c>
    </row>
    <row r="26" spans="1:15" ht="18.75">
      <c r="A26" s="269">
        <f t="shared" si="0"/>
      </c>
      <c r="B26" s="266">
        <f>IF(A26="","",B25+$H$7)</f>
      </c>
      <c r="C26" s="266">
        <f>IF(A26="","",C25+$H$8)</f>
      </c>
      <c r="D26" s="266">
        <f>IF(A26="","",D25+$H$8)</f>
      </c>
      <c r="E26" s="266">
        <f>IF(A26="","",E25+$H$8)</f>
      </c>
      <c r="K26" s="269">
        <f t="shared" si="1"/>
      </c>
      <c r="L26" s="266">
        <f>IF(K26="","",L25+$R$7)</f>
      </c>
      <c r="M26" s="266">
        <f t="shared" si="2"/>
      </c>
      <c r="N26" s="266">
        <f>IF(K26="","",N25+$H$8)</f>
      </c>
      <c r="O26" s="266">
        <f>IF(K26="","",O25+$H$8)</f>
      </c>
    </row>
    <row r="27" spans="1:15" ht="18.75">
      <c r="A27" s="269">
        <f t="shared" si="0"/>
      </c>
      <c r="B27" s="266">
        <f>IF(A27="","",B26+$H$8)</f>
      </c>
      <c r="C27" s="266">
        <f>IF(A27="","",C26+$H$6)</f>
      </c>
      <c r="D27" s="266">
        <f>IF(A27="","",D26+$H$6)</f>
      </c>
      <c r="E27" s="266">
        <f>IF(A27="","",E26+$H$6)</f>
      </c>
      <c r="K27" s="269">
        <f t="shared" si="1"/>
      </c>
      <c r="L27" s="266">
        <f>IF(K27="","",L26+$R$8)</f>
      </c>
      <c r="M27" s="266">
        <f t="shared" si="2"/>
      </c>
      <c r="N27" s="266">
        <f>IF(K27="","",N26+$H$6)</f>
      </c>
      <c r="O27" s="266">
        <f>IF(K27="","",O26+$H$6)</f>
      </c>
    </row>
    <row r="28" spans="1:15" ht="18.75">
      <c r="A28" s="269">
        <f t="shared" si="0"/>
      </c>
      <c r="B28" s="266">
        <f>IF(A28="","",B27+$H$6)</f>
      </c>
      <c r="C28" s="266">
        <f>IF(A28="","",C27+$H$7)</f>
      </c>
      <c r="D28" s="266">
        <f>IF(A28="","",D27+$H$7)</f>
      </c>
      <c r="E28" s="266">
        <f>IF(A28="","",E27+$H$7)</f>
      </c>
      <c r="K28" s="269">
        <f t="shared" si="1"/>
      </c>
      <c r="L28" s="266">
        <f>IF(K28="","",L27+$R$6)</f>
      </c>
      <c r="M28" s="266">
        <f t="shared" si="2"/>
      </c>
      <c r="N28" s="266">
        <f>IF(K28="","",N27+$H$7)</f>
      </c>
      <c r="O28" s="266">
        <f>IF(K28="","",O27+$H$7)</f>
      </c>
    </row>
    <row r="29" spans="1:15" ht="18.75">
      <c r="A29" s="269">
        <f t="shared" si="0"/>
      </c>
      <c r="B29" s="266">
        <f>IF(A29="","",B28+$H$7)</f>
      </c>
      <c r="C29" s="266">
        <f>IF(A29="","",C28+$H$8)</f>
      </c>
      <c r="D29" s="266">
        <f>IF(A29="","",D28+$H$8)</f>
      </c>
      <c r="E29" s="266">
        <f>IF(A29="","",E28+$H$8)</f>
      </c>
      <c r="K29" s="269">
        <f t="shared" si="1"/>
      </c>
      <c r="L29" s="266">
        <f>IF(K29="","",L28+$R$7)</f>
      </c>
      <c r="M29" s="266">
        <f t="shared" si="2"/>
      </c>
      <c r="N29" s="266">
        <f>IF(K29="","",N28+$H$8)</f>
      </c>
      <c r="O29" s="266">
        <f>IF(K29="","",O28+$H$8)</f>
      </c>
    </row>
    <row r="30" spans="1:15" ht="18.75">
      <c r="A30" s="269">
        <f t="shared" si="0"/>
      </c>
      <c r="B30" s="266">
        <f>IF(A30="","",B29+$H$8)</f>
      </c>
      <c r="C30" s="266">
        <f>IF(A30="","",C29+$H$6)</f>
      </c>
      <c r="D30" s="266">
        <f>IF(A30="","",D29+$H$6)</f>
      </c>
      <c r="E30" s="266">
        <f>IF(A30="","",E29+$H$6)</f>
      </c>
      <c r="K30" s="269">
        <f t="shared" si="1"/>
      </c>
      <c r="L30" s="266">
        <f>IF(K30="","",L29+$R$8)</f>
      </c>
      <c r="M30" s="266">
        <f t="shared" si="2"/>
      </c>
      <c r="N30" s="266">
        <f>IF(K30="","",N29+$H$6)</f>
      </c>
      <c r="O30" s="266">
        <f>IF(K30="","",O29+$H$6)</f>
      </c>
    </row>
    <row r="31" spans="1:15" ht="18.75">
      <c r="A31" s="269">
        <f t="shared" si="0"/>
      </c>
      <c r="B31" s="266">
        <f>IF(A31="","",B30+$H$6)</f>
      </c>
      <c r="C31" s="266">
        <f>IF(A31="","",C30+$H$7)</f>
      </c>
      <c r="D31" s="266">
        <f>IF(A31="","",D30+$H$7)</f>
      </c>
      <c r="E31" s="266">
        <f>IF(A31="","",E30+$H$7)</f>
      </c>
      <c r="K31" s="269">
        <f t="shared" si="1"/>
      </c>
      <c r="L31" s="266">
        <f>IF(K31="","",L30+$R$6)</f>
      </c>
      <c r="M31" s="266">
        <f t="shared" si="2"/>
      </c>
      <c r="N31" s="266">
        <f>IF(K31="","",N30+$H$7)</f>
      </c>
      <c r="O31" s="266">
        <f>IF(K31="","",O30+$H$7)</f>
      </c>
    </row>
    <row r="32" spans="1:15" ht="18.75">
      <c r="A32" s="269">
        <f>IF(A31="","",IF(A31+1&lt;=$H$3,A31+1,""))</f>
      </c>
      <c r="B32" s="266">
        <f>IF(A32="","",B31+$H$7)</f>
      </c>
      <c r="C32" s="266">
        <f>IF(A32="","",C31+$H$8)</f>
      </c>
      <c r="D32" s="266">
        <f>IF(A32="","",D31+$H$8)</f>
      </c>
      <c r="E32" s="266">
        <f>IF(A32="","",E31+$H$8)</f>
      </c>
      <c r="K32" s="269">
        <f t="shared" si="1"/>
      </c>
      <c r="L32" s="266">
        <f>IF(K32="","",L31+$R$7)</f>
      </c>
      <c r="M32" s="266">
        <f t="shared" si="2"/>
      </c>
      <c r="N32" s="266">
        <f>IF(K32="","",N31+$H$8)</f>
      </c>
      <c r="O32" s="266">
        <f>IF(K32="","",O31+$H$8)</f>
      </c>
    </row>
    <row r="33" spans="1:15" ht="18.75">
      <c r="A33" s="269">
        <f>IF(A32="","",IF(A32+1&lt;=$H$3,A32+1,""))</f>
      </c>
      <c r="B33" s="266">
        <f>IF(A33="","",B32+$H$8)</f>
      </c>
      <c r="C33" s="266">
        <f>IF(A33="","",C32+$H$6)</f>
      </c>
      <c r="D33" s="266">
        <f>IF(A33="","",D32+$H$6)</f>
      </c>
      <c r="E33" s="266">
        <f>IF(A33="","",E32+$H$6)</f>
      </c>
      <c r="K33" s="269">
        <f t="shared" si="1"/>
      </c>
      <c r="L33" s="266">
        <f>IF(K33="","",L32+$R$8)</f>
      </c>
      <c r="M33" s="266">
        <f t="shared" si="2"/>
      </c>
      <c r="N33" s="266">
        <f>IF(K33="","",N32+$H$6)</f>
      </c>
      <c r="O33" s="266">
        <f>IF(K33="","",O32+$H$6)</f>
      </c>
    </row>
    <row r="34" spans="1:15" ht="18.75">
      <c r="A34" s="269">
        <f>IF(A33="","",IF(A33+1&lt;=$H$3,A33+1,""))</f>
      </c>
      <c r="B34" s="266">
        <f>IF(A34="","",B33+$H$6)</f>
      </c>
      <c r="C34" s="266">
        <f>IF(A34="","",C33+$H$7)</f>
      </c>
      <c r="D34" s="266">
        <f>IF(A34="","",D33+$H$7)</f>
      </c>
      <c r="E34" s="266">
        <f>IF(A34="","",E33+$H$7)</f>
      </c>
      <c r="K34" s="269">
        <f t="shared" si="1"/>
      </c>
      <c r="L34" s="266">
        <f>IF(K34="","",L33+$R$6)</f>
      </c>
      <c r="M34" s="266">
        <f t="shared" si="2"/>
      </c>
      <c r="N34" s="266">
        <f>IF(K34="","",N33+$H$7)</f>
      </c>
      <c r="O34" s="266">
        <f>IF(K34="","",O33+$H$7)</f>
      </c>
    </row>
    <row r="35" spans="1:15" ht="18.75">
      <c r="A35" s="269">
        <f>IF(A34="","",IF(A34+1&lt;=$H$3,A34+1,""))</f>
      </c>
      <c r="B35" s="266">
        <f>IF(A35="","",B34+$H$7)</f>
      </c>
      <c r="C35" s="266">
        <f>IF(A35="","",C34+$H$8)</f>
      </c>
      <c r="D35" s="266">
        <f>IF(A35="","",D34+$H$8)</f>
      </c>
      <c r="E35" s="266">
        <f>IF(A35="","",E34+$H$8)</f>
      </c>
      <c r="K35" s="269">
        <f t="shared" si="1"/>
      </c>
      <c r="L35" s="266">
        <f>IF(K35="","",L34+$R$7)</f>
      </c>
      <c r="M35" s="266">
        <f t="shared" si="2"/>
      </c>
      <c r="N35" s="266">
        <f>IF(K35="","",N34+$H$8)</f>
      </c>
      <c r="O35" s="266">
        <f>IF(K35="","",O34+$H$8)</f>
      </c>
    </row>
    <row r="36" spans="1:15" ht="18.75">
      <c r="A36" s="269">
        <f>IF(A35="","",IF(A35+1&lt;=$H$3,A35+1,""))</f>
      </c>
      <c r="B36" s="266">
        <f>IF(A36="","",B35+$H$8)</f>
      </c>
      <c r="C36" s="266">
        <f>IF(A36="","",C35+$H$6)</f>
      </c>
      <c r="D36" s="266">
        <f>IF(A36="","",D35+$H$6)</f>
      </c>
      <c r="E36" s="266">
        <f>IF(A36="","",E35+$H$6)</f>
      </c>
      <c r="K36" s="269">
        <f t="shared" si="1"/>
      </c>
      <c r="L36" s="266">
        <f>IF(K36="","",L35+$R$8)</f>
      </c>
      <c r="M36" s="266">
        <f t="shared" si="2"/>
      </c>
      <c r="N36" s="266">
        <f>IF(K36="","",N35+$H$6)</f>
      </c>
      <c r="O36" s="266">
        <f>IF(K36="","",O35+$H$6)</f>
      </c>
    </row>
    <row r="37" spans="1:15" ht="18.75">
      <c r="A37" s="269">
        <f aca="true" t="shared" si="3" ref="A37:A45">IF(A36="","",IF(A36+1&lt;=$H$3,A36+1,""))</f>
      </c>
      <c r="B37" s="266">
        <f>IF(A37="","",B36+$H$6)</f>
      </c>
      <c r="C37" s="266">
        <f>IF(A37="","",C36+$H$7)</f>
      </c>
      <c r="D37" s="266">
        <f>IF(A37="","",D36+$H$7)</f>
      </c>
      <c r="E37" s="266">
        <f>IF(A37="","",E36+$H$7)</f>
      </c>
      <c r="K37" s="269">
        <f t="shared" si="1"/>
      </c>
      <c r="L37" s="266">
        <f>IF(K37="","",L36+$R$6)</f>
      </c>
      <c r="M37" s="266">
        <f t="shared" si="2"/>
      </c>
      <c r="N37" s="266">
        <f>IF(K37="","",N36+$H$7)</f>
      </c>
      <c r="O37" s="266">
        <f>IF(K37="","",O36+$H$7)</f>
      </c>
    </row>
    <row r="38" spans="1:15" ht="18.75">
      <c r="A38" s="269">
        <f t="shared" si="3"/>
      </c>
      <c r="B38" s="266">
        <f>IF(A38="","",B37+$H$7)</f>
      </c>
      <c r="C38" s="266">
        <f>IF(A38="","",C37+$H$8)</f>
      </c>
      <c r="D38" s="266">
        <f>IF(A38="","",D37+$H$8)</f>
      </c>
      <c r="E38" s="266">
        <f>IF(A38="","",E37+$H$8)</f>
      </c>
      <c r="K38" s="269">
        <f t="shared" si="1"/>
      </c>
      <c r="L38" s="266">
        <f>IF(K38="","",L37+$R$7)</f>
      </c>
      <c r="M38" s="266">
        <f t="shared" si="2"/>
      </c>
      <c r="N38" s="266">
        <f>IF(K38="","",N37+$H$8)</f>
      </c>
      <c r="O38" s="266">
        <f>IF(K38="","",O37+$H$8)</f>
      </c>
    </row>
    <row r="39" spans="1:15" ht="18.75">
      <c r="A39" s="269">
        <f t="shared" si="3"/>
      </c>
      <c r="B39" s="266">
        <f>IF(A39="","",B38+$H$8)</f>
      </c>
      <c r="C39" s="266">
        <f>IF(A39="","",C38+$H$6)</f>
      </c>
      <c r="D39" s="266">
        <f>IF(A39="","",D38+$H$6)</f>
      </c>
      <c r="E39" s="266">
        <f>IF(A39="","",E38+$H$6)</f>
      </c>
      <c r="K39" s="269">
        <f t="shared" si="1"/>
      </c>
      <c r="L39" s="266">
        <f>IF(K39="","",L38+$R$8)</f>
      </c>
      <c r="M39" s="266">
        <f t="shared" si="2"/>
      </c>
      <c r="N39" s="266">
        <f>IF(K39="","",N38+$H$6)</f>
      </c>
      <c r="O39" s="266">
        <f>IF(K39="","",O38+$H$6)</f>
      </c>
    </row>
    <row r="40" spans="1:15" ht="18.75">
      <c r="A40" s="269">
        <f t="shared" si="3"/>
      </c>
      <c r="B40" s="266">
        <f>IF(A40="","",B39+$H$6)</f>
      </c>
      <c r="C40" s="266">
        <f>IF(A40="","",C39+$H$7)</f>
      </c>
      <c r="D40" s="266">
        <f>IF(A40="","",D39+$H$7)</f>
      </c>
      <c r="E40" s="266">
        <f>IF(A40="","",E39+$H$7)</f>
      </c>
      <c r="K40" s="269">
        <f t="shared" si="1"/>
      </c>
      <c r="L40" s="266">
        <f>IF(K40="","",L39+$R$6)</f>
      </c>
      <c r="M40" s="266">
        <f t="shared" si="2"/>
      </c>
      <c r="N40" s="266">
        <f>IF(K40="","",N39+$H$7)</f>
      </c>
      <c r="O40" s="266">
        <f>IF(K40="","",O39+$H$7)</f>
      </c>
    </row>
    <row r="41" spans="1:15" ht="18.75">
      <c r="A41" s="269">
        <f t="shared" si="3"/>
      </c>
      <c r="B41" s="266">
        <f>IF(A41="","",B40+$H$7)</f>
      </c>
      <c r="C41" s="266">
        <f>IF(A41="","",C40+$H$8)</f>
      </c>
      <c r="D41" s="266">
        <f>IF(A41="","",D40+$H$8)</f>
      </c>
      <c r="E41" s="266">
        <f>IF(A41="","",E40+$H$8)</f>
      </c>
      <c r="K41" s="269">
        <f t="shared" si="1"/>
      </c>
      <c r="L41" s="266">
        <f>IF(K41="","",L40+$R$7)</f>
      </c>
      <c r="M41" s="266">
        <f t="shared" si="2"/>
      </c>
      <c r="N41" s="266">
        <f>IF(K41="","",N40+$H$8)</f>
      </c>
      <c r="O41" s="266">
        <f>IF(K41="","",O40+$H$8)</f>
      </c>
    </row>
    <row r="42" spans="1:15" ht="18.75">
      <c r="A42" s="269">
        <f t="shared" si="3"/>
      </c>
      <c r="B42" s="266">
        <f>IF(A42="","",B41+$H$8)</f>
      </c>
      <c r="C42" s="266">
        <f>IF(A42="","",C41+$H$6)</f>
      </c>
      <c r="D42" s="266">
        <f>IF(A42="","",D41+$H$6)</f>
      </c>
      <c r="E42" s="266">
        <f>IF(A42="","",E41+$H$6)</f>
      </c>
      <c r="K42" s="269">
        <f t="shared" si="1"/>
      </c>
      <c r="L42" s="266">
        <f>IF(K42="","",L41+$R$8)</f>
      </c>
      <c r="M42" s="266">
        <f t="shared" si="2"/>
      </c>
      <c r="N42" s="266">
        <f>IF(K42="","",N41+$H$6)</f>
      </c>
      <c r="O42" s="266">
        <f>IF(K42="","",O41+$H$6)</f>
      </c>
    </row>
    <row r="43" spans="1:15" ht="18.75">
      <c r="A43" s="269">
        <f t="shared" si="3"/>
      </c>
      <c r="B43" s="266">
        <f>IF(A43="","",B42+$H$6)</f>
      </c>
      <c r="C43" s="266">
        <f>IF(A43="","",C42+$H$7)</f>
      </c>
      <c r="D43" s="266">
        <f>IF(A43="","",D42+$H$7)</f>
      </c>
      <c r="E43" s="266">
        <f>IF(A43="","",E42+$H$7)</f>
      </c>
      <c r="K43" s="269">
        <f t="shared" si="1"/>
      </c>
      <c r="L43" s="266">
        <f>IF(K43="","",L42+$R$6)</f>
      </c>
      <c r="M43" s="266">
        <f t="shared" si="2"/>
      </c>
      <c r="N43" s="266">
        <f>IF(K43="","",N42+$H$7)</f>
      </c>
      <c r="O43" s="266">
        <f>IF(K43="","",O42+$H$7)</f>
      </c>
    </row>
    <row r="44" spans="1:15" ht="18.75">
      <c r="A44" s="269">
        <f t="shared" si="3"/>
      </c>
      <c r="B44" s="266">
        <f>IF(A44="","",B43+$H$7)</f>
      </c>
      <c r="C44" s="266">
        <f>IF(A44="","",C43+$H$8)</f>
      </c>
      <c r="D44" s="266">
        <f>IF(A44="","",D43+$H$8)</f>
      </c>
      <c r="E44" s="266">
        <f>IF(A44="","",E43+$H$8)</f>
      </c>
      <c r="K44" s="269">
        <f t="shared" si="1"/>
      </c>
      <c r="L44" s="266">
        <f>IF(K44="","",L43+$R$7)</f>
      </c>
      <c r="M44" s="266">
        <f t="shared" si="2"/>
      </c>
      <c r="N44" s="266">
        <f>IF(K44="","",N43+$H$8)</f>
      </c>
      <c r="O44" s="266">
        <f>IF(K44="","",O43+$H$8)</f>
      </c>
    </row>
    <row r="45" spans="1:15" ht="18.75">
      <c r="A45" s="269">
        <f t="shared" si="3"/>
      </c>
      <c r="B45" s="266">
        <f>IF(A45="","",B44+$H$8)</f>
      </c>
      <c r="C45" s="266">
        <f>IF(A45="","",C44+$H$6)</f>
      </c>
      <c r="D45" s="266">
        <f>IF(A45="","",D44+$H$6)</f>
      </c>
      <c r="E45" s="266">
        <f>IF(A45="","",E44+$H$6)</f>
      </c>
      <c r="K45" s="269">
        <f t="shared" si="1"/>
      </c>
      <c r="L45" s="266">
        <f>IF(K45="","",L44+$R$8)</f>
      </c>
      <c r="M45" s="266">
        <f t="shared" si="2"/>
      </c>
      <c r="N45" s="266">
        <f>IF(K45="","",N44+$H$6)</f>
      </c>
      <c r="O45" s="266">
        <f>IF(K45="","",O44+$H$6)</f>
      </c>
    </row>
  </sheetData>
  <sheetProtection/>
  <mergeCells count="8">
    <mergeCell ref="G10:I11"/>
    <mergeCell ref="Q10:S11"/>
    <mergeCell ref="A1:I1"/>
    <mergeCell ref="K1:S1"/>
    <mergeCell ref="A3:E3"/>
    <mergeCell ref="A4:E4"/>
    <mergeCell ref="K3:O3"/>
    <mergeCell ref="K4:O4"/>
  </mergeCells>
  <conditionalFormatting sqref="R6:R8 H6:H8">
    <cfRule type="cellIs" priority="16" dxfId="85" operator="between">
      <formula>20</formula>
      <formula>24</formula>
    </cfRule>
  </conditionalFormatting>
  <conditionalFormatting sqref="R6:R8 H6:H8">
    <cfRule type="cellIs" priority="13" dxfId="86" operator="equal">
      <formula>18</formula>
    </cfRule>
    <cfRule type="cellIs" priority="14" dxfId="87" operator="equal">
      <formula>19</formula>
    </cfRule>
    <cfRule type="cellIs" priority="15" dxfId="88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0"/>
  <dimension ref="A1:L73"/>
  <sheetViews>
    <sheetView zoomScalePageLayoutView="0" workbookViewId="0" topLeftCell="A1">
      <selection activeCell="O14" sqref="O14"/>
    </sheetView>
  </sheetViews>
  <sheetFormatPr defaultColWidth="9.140625" defaultRowHeight="21.75" customHeight="1"/>
  <cols>
    <col min="1" max="1" width="4.7109375" style="255" customWidth="1"/>
    <col min="2" max="2" width="3.7109375" style="249" customWidth="1"/>
    <col min="3" max="3" width="21.7109375" style="0" customWidth="1"/>
    <col min="4" max="4" width="18.7109375" style="0" customWidth="1"/>
    <col min="5" max="5" width="5.7109375" style="0" customWidth="1"/>
    <col min="6" max="7" width="3.7109375" style="0" customWidth="1"/>
    <col min="8" max="11" width="6.7109375" style="0" customWidth="1"/>
    <col min="12" max="12" width="8.7109375" style="0" customWidth="1"/>
    <col min="13" max="16" width="9.140625" style="0" customWidth="1"/>
  </cols>
  <sheetData>
    <row r="1" spans="1:12" s="250" customFormat="1" ht="21.75" customHeight="1">
      <c r="A1" s="288"/>
      <c r="B1" s="253" t="s">
        <v>83</v>
      </c>
      <c r="C1" s="257" t="s">
        <v>53</v>
      </c>
      <c r="D1" s="257" t="s">
        <v>7</v>
      </c>
      <c r="E1" s="258" t="s">
        <v>8</v>
      </c>
      <c r="F1" s="257" t="s">
        <v>9</v>
      </c>
      <c r="G1" s="257" t="s">
        <v>54</v>
      </c>
      <c r="H1" s="263" t="s">
        <v>90</v>
      </c>
      <c r="I1" s="263" t="s">
        <v>91</v>
      </c>
      <c r="J1" s="263" t="s">
        <v>92</v>
      </c>
      <c r="K1" s="263" t="s">
        <v>84</v>
      </c>
      <c r="L1" s="263" t="s">
        <v>55</v>
      </c>
    </row>
    <row r="2" spans="2:12" ht="21.75" customHeight="1">
      <c r="B2" s="254">
        <v>1</v>
      </c>
      <c r="C2" s="259" t="str">
        <f>'Absolutní-BODY'!C2</f>
        <v>Jaroš Vítězslav </v>
      </c>
      <c r="D2" s="260" t="str">
        <f>'Absolutní-BODY'!D2</f>
        <v>Veřejnost</v>
      </c>
      <c r="E2" s="261">
        <f>IF('Absolutní-BODY'!E2=0,"",'Absolutní-BODY'!E2)</f>
        <v>90022</v>
      </c>
      <c r="F2" s="261" t="str">
        <f>'Absolutní-BODY'!F2</f>
        <v>bez</v>
      </c>
      <c r="G2" s="262" t="str">
        <f>'Absolutní-BODY'!G2</f>
        <v>J</v>
      </c>
      <c r="H2" s="264"/>
      <c r="I2" s="252"/>
      <c r="J2" s="252"/>
      <c r="K2" s="251"/>
      <c r="L2" s="256"/>
    </row>
    <row r="3" spans="2:12" ht="21.75" customHeight="1">
      <c r="B3" s="254">
        <v>2</v>
      </c>
      <c r="C3" s="259" t="str">
        <f>'Absolutní-BODY'!C3</f>
        <v>Nelhýbelová Sabina </v>
      </c>
      <c r="D3" s="260" t="str">
        <f>'Absolutní-BODY'!D3</f>
        <v>Veřejnost</v>
      </c>
      <c r="E3" s="261">
        <f>IF('Absolutní-BODY'!E3=0,"",'Absolutní-BODY'!E3)</f>
        <v>90028</v>
      </c>
      <c r="F3" s="261" t="str">
        <f>'Absolutní-BODY'!F3</f>
        <v>bez</v>
      </c>
      <c r="G3" s="262" t="str">
        <f>'Absolutní-BODY'!G3</f>
        <v>Ju</v>
      </c>
      <c r="H3" s="264"/>
      <c r="I3" s="252"/>
      <c r="J3" s="252"/>
      <c r="K3" s="251"/>
      <c r="L3" s="256"/>
    </row>
    <row r="4" spans="2:12" ht="21.75" customHeight="1">
      <c r="B4" s="254">
        <v>3</v>
      </c>
      <c r="C4" s="259" t="str">
        <f>'Absolutní-BODY'!C4</f>
        <v>Čerňanský Bruno</v>
      </c>
      <c r="D4" s="260" t="str">
        <f>'Absolutní-BODY'!D4</f>
        <v>Veřejnost</v>
      </c>
      <c r="E4" s="261">
        <f>IF('Absolutní-BODY'!E4=0,"",'Absolutní-BODY'!E4)</f>
        <v>90019</v>
      </c>
      <c r="F4" s="261" t="str">
        <f>'Absolutní-BODY'!F4</f>
        <v>bez</v>
      </c>
      <c r="G4" s="262" t="str">
        <f>'Absolutní-BODY'!G4</f>
        <v>J</v>
      </c>
      <c r="H4" s="264"/>
      <c r="I4" s="252"/>
      <c r="J4" s="252"/>
      <c r="K4" s="251"/>
      <c r="L4" s="256"/>
    </row>
    <row r="5" spans="2:12" ht="21.75" customHeight="1">
      <c r="B5" s="254">
        <v>4</v>
      </c>
      <c r="C5" s="259" t="str">
        <f>'Absolutní-BODY'!C5</f>
        <v>Brdíčková Šárka </v>
      </c>
      <c r="D5" s="260" t="str">
        <f>'Absolutní-BODY'!D5</f>
        <v>Veřejnost</v>
      </c>
      <c r="E5" s="261">
        <f>IF('Absolutní-BODY'!E5=0,"",'Absolutní-BODY'!E5)</f>
        <v>90018</v>
      </c>
      <c r="F5" s="261" t="str">
        <f>'Absolutní-BODY'!F5</f>
        <v>bez</v>
      </c>
      <c r="G5" s="262" t="str">
        <f>'Absolutní-BODY'!G5</f>
        <v>Ju</v>
      </c>
      <c r="H5" s="264"/>
      <c r="I5" s="252"/>
      <c r="J5" s="252"/>
      <c r="K5" s="251"/>
      <c r="L5" s="256"/>
    </row>
    <row r="6" spans="2:12" ht="21.75" customHeight="1">
      <c r="B6" s="254">
        <v>5</v>
      </c>
      <c r="C6" s="259" t="str">
        <f>'Absolutní-BODY'!C6</f>
        <v>Vlach Daniel </v>
      </c>
      <c r="D6" s="260" t="str">
        <f>'Absolutní-BODY'!D6</f>
        <v>Veřejnost</v>
      </c>
      <c r="E6" s="261">
        <f>IF('Absolutní-BODY'!E6=0,"",'Absolutní-BODY'!E6)</f>
        <v>90042</v>
      </c>
      <c r="F6" s="261" t="str">
        <f>'Absolutní-BODY'!F6</f>
        <v>bez</v>
      </c>
      <c r="G6" s="262" t="str">
        <f>'Absolutní-BODY'!G6</f>
        <v>J</v>
      </c>
      <c r="H6" s="264"/>
      <c r="I6" s="252"/>
      <c r="J6" s="252"/>
      <c r="K6" s="251"/>
      <c r="L6" s="256"/>
    </row>
    <row r="7" spans="2:12" ht="21.75" customHeight="1">
      <c r="B7" s="254">
        <v>6</v>
      </c>
      <c r="C7" s="259" t="str">
        <f>'Absolutní-BODY'!C7</f>
        <v>Beránková Vendula  </v>
      </c>
      <c r="D7" s="260" t="str">
        <f>'Absolutní-BODY'!D7</f>
        <v>Veřejnost</v>
      </c>
      <c r="E7" s="261">
        <f>IF('Absolutní-BODY'!E7=0,"",'Absolutní-BODY'!E7)</f>
        <v>90017</v>
      </c>
      <c r="F7" s="261" t="str">
        <f>'Absolutní-BODY'!F7</f>
        <v>bez</v>
      </c>
      <c r="G7" s="262" t="str">
        <f>'Absolutní-BODY'!G7</f>
        <v>Ju</v>
      </c>
      <c r="H7" s="264"/>
      <c r="I7" s="252"/>
      <c r="J7" s="252"/>
      <c r="K7" s="251"/>
      <c r="L7" s="256"/>
    </row>
    <row r="8" spans="2:12" ht="21.75" customHeight="1">
      <c r="B8" s="254">
        <v>7</v>
      </c>
      <c r="C8" s="259" t="str">
        <f>'Absolutní-BODY'!C8</f>
        <v>Černý Matěj</v>
      </c>
      <c r="D8" s="260" t="str">
        <f>'Absolutní-BODY'!D8</f>
        <v>Veřejnost</v>
      </c>
      <c r="E8" s="261">
        <f>IF('Absolutní-BODY'!E8=0,"",'Absolutní-BODY'!E8)</f>
        <v>90020</v>
      </c>
      <c r="F8" s="261" t="str">
        <f>'Absolutní-BODY'!F8</f>
        <v>bez</v>
      </c>
      <c r="G8" s="262" t="str">
        <f>'Absolutní-BODY'!G8</f>
        <v>J</v>
      </c>
      <c r="H8" s="264"/>
      <c r="I8" s="252"/>
      <c r="J8" s="252"/>
      <c r="K8" s="251"/>
      <c r="L8" s="256"/>
    </row>
    <row r="9" spans="2:12" ht="21.75" customHeight="1">
      <c r="B9" s="254">
        <v>8</v>
      </c>
      <c r="C9" s="259" t="str">
        <f>'Absolutní-BODY'!C9</f>
        <v>Drozda Libor </v>
      </c>
      <c r="D9" s="260" t="str">
        <f>'Absolutní-BODY'!D9</f>
        <v>Veřejnost</v>
      </c>
      <c r="E9" s="261">
        <f>IF('Absolutní-BODY'!E9=0,"",'Absolutní-BODY'!E9)</f>
        <v>90021</v>
      </c>
      <c r="F9" s="261" t="str">
        <f>'Absolutní-BODY'!F9</f>
        <v>bez</v>
      </c>
      <c r="G9" s="262" t="str">
        <f>'Absolutní-BODY'!G9</f>
        <v>J</v>
      </c>
      <c r="H9" s="264"/>
      <c r="I9" s="252"/>
      <c r="J9" s="252"/>
      <c r="K9" s="251"/>
      <c r="L9" s="256"/>
    </row>
    <row r="10" spans="2:12" ht="21.75" customHeight="1">
      <c r="B10" s="254">
        <v>9</v>
      </c>
      <c r="C10" s="259" t="str">
        <f>'Absolutní-BODY'!C10</f>
        <v>Kuchař Tomáš</v>
      </c>
      <c r="D10" s="260" t="str">
        <f>'Absolutní-BODY'!D10</f>
        <v>Veřejnost</v>
      </c>
      <c r="E10" s="261">
        <f>IF('Absolutní-BODY'!E10=0,"",'Absolutní-BODY'!E10)</f>
        <v>90024</v>
      </c>
      <c r="F10" s="261" t="str">
        <f>'Absolutní-BODY'!F10</f>
        <v>bez</v>
      </c>
      <c r="G10" s="262" t="str">
        <f>'Absolutní-BODY'!G10</f>
        <v>J</v>
      </c>
      <c r="H10" s="264"/>
      <c r="I10" s="252"/>
      <c r="J10" s="252"/>
      <c r="K10" s="251"/>
      <c r="L10" s="256"/>
    </row>
    <row r="11" spans="2:12" ht="21.75" customHeight="1">
      <c r="B11" s="254">
        <v>10</v>
      </c>
      <c r="C11" s="259" t="str">
        <f>'Absolutní-BODY'!C11</f>
        <v>Vávrová Natálie </v>
      </c>
      <c r="D11" s="260" t="str">
        <f>'Absolutní-BODY'!D11</f>
        <v>Veřejnost</v>
      </c>
      <c r="E11" s="261">
        <f>IF('Absolutní-BODY'!E11=0,"",'Absolutní-BODY'!E11)</f>
        <v>90040</v>
      </c>
      <c r="F11" s="261" t="str">
        <f>'Absolutní-BODY'!F11</f>
        <v>bez</v>
      </c>
      <c r="G11" s="262" t="str">
        <f>'Absolutní-BODY'!G11</f>
        <v>Ju</v>
      </c>
      <c r="H11" s="264"/>
      <c r="I11" s="252"/>
      <c r="J11" s="252"/>
      <c r="K11" s="251"/>
      <c r="L11" s="256"/>
    </row>
    <row r="12" spans="2:12" ht="21.75" customHeight="1">
      <c r="B12" s="254">
        <v>11</v>
      </c>
      <c r="C12" s="259" t="str">
        <f>'Absolutní-BODY'!C12</f>
        <v>Topol Tomáš</v>
      </c>
      <c r="D12" s="260" t="str">
        <f>'Absolutní-BODY'!D12</f>
        <v>Veřejnost</v>
      </c>
      <c r="E12" s="261">
        <f>IF('Absolutní-BODY'!E12=0,"",'Absolutní-BODY'!E12)</f>
        <v>90039</v>
      </c>
      <c r="F12" s="261" t="str">
        <f>'Absolutní-BODY'!F12</f>
        <v>bez</v>
      </c>
      <c r="G12" s="262" t="str">
        <f>'Absolutní-BODY'!G12</f>
        <v>J</v>
      </c>
      <c r="H12" s="264"/>
      <c r="I12" s="252"/>
      <c r="J12" s="252"/>
      <c r="K12" s="251"/>
      <c r="L12" s="256"/>
    </row>
    <row r="13" spans="2:12" ht="21.75" customHeight="1">
      <c r="B13" s="254">
        <v>12</v>
      </c>
      <c r="C13" s="259" t="str">
        <f>'Absolutní-BODY'!C13</f>
        <v>Kropáčková Nikola  </v>
      </c>
      <c r="D13" s="260" t="str">
        <f>'Absolutní-BODY'!D13</f>
        <v>Veřejnost</v>
      </c>
      <c r="E13" s="261">
        <f>IF('Absolutní-BODY'!E13=0,"",'Absolutní-BODY'!E13)</f>
        <v>90023</v>
      </c>
      <c r="F13" s="261" t="str">
        <f>'Absolutní-BODY'!F13</f>
        <v>bez</v>
      </c>
      <c r="G13" s="262" t="str">
        <f>'Absolutní-BODY'!G13</f>
        <v>Ju</v>
      </c>
      <c r="H13" s="264"/>
      <c r="I13" s="252"/>
      <c r="J13" s="252"/>
      <c r="K13" s="251"/>
      <c r="L13" s="256"/>
    </row>
    <row r="14" spans="2:12" ht="21.75" customHeight="1">
      <c r="B14" s="254">
        <v>13</v>
      </c>
      <c r="C14" s="259" t="str">
        <f>'Absolutní-BODY'!C14</f>
        <v>Staminidis Nikolas</v>
      </c>
      <c r="D14" s="260" t="str">
        <f>'Absolutní-BODY'!D14</f>
        <v>Veřejnost</v>
      </c>
      <c r="E14" s="261">
        <f>IF('Absolutní-BODY'!E14=0,"",'Absolutní-BODY'!E14)</f>
        <v>90034</v>
      </c>
      <c r="F14" s="261" t="str">
        <f>'Absolutní-BODY'!F14</f>
        <v>bez</v>
      </c>
      <c r="G14" s="262" t="str">
        <f>'Absolutní-BODY'!G14</f>
        <v>J</v>
      </c>
      <c r="H14" s="264"/>
      <c r="I14" s="252"/>
      <c r="J14" s="252"/>
      <c r="K14" s="251"/>
      <c r="L14" s="256"/>
    </row>
    <row r="15" spans="2:12" ht="21.75" customHeight="1">
      <c r="B15" s="254">
        <v>14</v>
      </c>
      <c r="C15" s="259" t="str">
        <f>'Absolutní-BODY'!C15</f>
        <v>Šedina Jan</v>
      </c>
      <c r="D15" s="260" t="str">
        <f>'Absolutní-BODY'!D15</f>
        <v>Veřejnost</v>
      </c>
      <c r="E15" s="261">
        <f>IF('Absolutní-BODY'!E15=0,"",'Absolutní-BODY'!E15)</f>
        <v>90035</v>
      </c>
      <c r="F15" s="261" t="str">
        <f>'Absolutní-BODY'!F15</f>
        <v>bez</v>
      </c>
      <c r="G15" s="262" t="str">
        <f>'Absolutní-BODY'!G15</f>
        <v>J</v>
      </c>
      <c r="H15" s="264"/>
      <c r="I15" s="252"/>
      <c r="J15" s="252"/>
      <c r="K15" s="251"/>
      <c r="L15" s="256"/>
    </row>
    <row r="16" spans="2:12" ht="21.75" customHeight="1">
      <c r="B16" s="254">
        <v>15</v>
      </c>
      <c r="C16" s="259" t="str">
        <f>'Absolutní-BODY'!C16</f>
        <v>Zeman Vladimír </v>
      </c>
      <c r="D16" s="260" t="str">
        <f>'Absolutní-BODY'!D16</f>
        <v>Veřejnost</v>
      </c>
      <c r="E16" s="261">
        <f>IF('Absolutní-BODY'!E16=0,"",'Absolutní-BODY'!E16)</f>
        <v>90045</v>
      </c>
      <c r="F16" s="261" t="str">
        <f>'Absolutní-BODY'!F16</f>
        <v>bez</v>
      </c>
      <c r="G16" s="262" t="str">
        <f>'Absolutní-BODY'!G16</f>
        <v>J</v>
      </c>
      <c r="H16" s="264"/>
      <c r="I16" s="252"/>
      <c r="J16" s="252"/>
      <c r="K16" s="251"/>
      <c r="L16" s="256"/>
    </row>
    <row r="17" spans="2:12" ht="21.75" customHeight="1">
      <c r="B17" s="254">
        <v>16</v>
      </c>
      <c r="C17" s="259" t="str">
        <f>'Absolutní-BODY'!C17</f>
        <v>Musil Lukáš</v>
      </c>
      <c r="D17" s="260" t="str">
        <f>'Absolutní-BODY'!D17</f>
        <v>Veřejnost</v>
      </c>
      <c r="E17" s="261">
        <f>IF('Absolutní-BODY'!E17=0,"",'Absolutní-BODY'!E17)</f>
        <v>90027</v>
      </c>
      <c r="F17" s="261" t="str">
        <f>'Absolutní-BODY'!F17</f>
        <v>bez</v>
      </c>
      <c r="G17" s="262" t="str">
        <f>'Absolutní-BODY'!G17</f>
        <v>J</v>
      </c>
      <c r="H17" s="264"/>
      <c r="I17" s="252"/>
      <c r="J17" s="252"/>
      <c r="K17" s="251"/>
      <c r="L17" s="256"/>
    </row>
    <row r="18" spans="2:12" ht="21.75" customHeight="1">
      <c r="B18" s="254">
        <v>17</v>
      </c>
      <c r="C18" s="259" t="str">
        <f>'Absolutní-BODY'!C18</f>
        <v>Zelený Dominik </v>
      </c>
      <c r="D18" s="260" t="str">
        <f>'Absolutní-BODY'!D18</f>
        <v>Veřejnost</v>
      </c>
      <c r="E18" s="261">
        <f>IF('Absolutní-BODY'!E18=0,"",'Absolutní-BODY'!E18)</f>
        <v>90044</v>
      </c>
      <c r="F18" s="261" t="str">
        <f>'Absolutní-BODY'!F18</f>
        <v>bez</v>
      </c>
      <c r="G18" s="262" t="str">
        <f>'Absolutní-BODY'!G18</f>
        <v>J</v>
      </c>
      <c r="H18" s="264"/>
      <c r="I18" s="252"/>
      <c r="J18" s="252"/>
      <c r="K18" s="251"/>
      <c r="L18" s="256"/>
    </row>
    <row r="19" spans="2:12" ht="21.75" customHeight="1">
      <c r="B19" s="254">
        <v>18</v>
      </c>
      <c r="C19" s="259" t="str">
        <f>'Absolutní-BODY'!C19</f>
        <v>Mastníková Martina</v>
      </c>
      <c r="D19" s="260" t="str">
        <f>'Absolutní-BODY'!D19</f>
        <v>Veřejnost</v>
      </c>
      <c r="E19" s="261">
        <f>IF('Absolutní-BODY'!E19=0,"",'Absolutní-BODY'!E19)</f>
        <v>90026</v>
      </c>
      <c r="F19" s="261" t="str">
        <f>'Absolutní-BODY'!F19</f>
        <v>bez</v>
      </c>
      <c r="G19" s="262" t="str">
        <f>'Absolutní-BODY'!G19</f>
        <v>Ju</v>
      </c>
      <c r="H19" s="264"/>
      <c r="I19" s="252"/>
      <c r="J19" s="252"/>
      <c r="K19" s="251"/>
      <c r="L19" s="256"/>
    </row>
    <row r="20" spans="2:12" ht="21.75" customHeight="1">
      <c r="B20" s="254">
        <v>19</v>
      </c>
      <c r="C20" s="259" t="str">
        <f>'Absolutní-BODY'!C20</f>
        <v>Záhora David </v>
      </c>
      <c r="D20" s="260" t="str">
        <f>'Absolutní-BODY'!D20</f>
        <v>Veřejnost</v>
      </c>
      <c r="E20" s="261">
        <f>IF('Absolutní-BODY'!E20=0,"",'Absolutní-BODY'!E20)</f>
        <v>90043</v>
      </c>
      <c r="F20" s="261" t="str">
        <f>'Absolutní-BODY'!F20</f>
        <v>bez</v>
      </c>
      <c r="G20" s="262" t="str">
        <f>'Absolutní-BODY'!G20</f>
        <v>J</v>
      </c>
      <c r="H20" s="264"/>
      <c r="I20" s="252"/>
      <c r="J20" s="252"/>
      <c r="K20" s="251"/>
      <c r="L20" s="256"/>
    </row>
    <row r="21" spans="2:12" ht="21.75" customHeight="1">
      <c r="B21" s="254">
        <v>20</v>
      </c>
      <c r="C21" s="259" t="str">
        <f>'Absolutní-BODY'!C21</f>
        <v>Marhoul Lukáš </v>
      </c>
      <c r="D21" s="260" t="str">
        <f>'Absolutní-BODY'!D21</f>
        <v>Veřejnost</v>
      </c>
      <c r="E21" s="261">
        <f>IF('Absolutní-BODY'!E21=0,"",'Absolutní-BODY'!E21)</f>
        <v>90025</v>
      </c>
      <c r="F21" s="261" t="str">
        <f>'Absolutní-BODY'!F21</f>
        <v>bez</v>
      </c>
      <c r="G21" s="262" t="str">
        <f>'Absolutní-BODY'!G21</f>
        <v>J</v>
      </c>
      <c r="H21" s="264"/>
      <c r="I21" s="252"/>
      <c r="J21" s="252"/>
      <c r="K21" s="251"/>
      <c r="L21" s="256"/>
    </row>
    <row r="22" spans="2:12" ht="21.75" customHeight="1">
      <c r="B22" s="254">
        <v>21</v>
      </c>
      <c r="C22" s="259" t="str">
        <f>'Absolutní-BODY'!C22</f>
        <v>Řemenář Jiří</v>
      </c>
      <c r="D22" s="260" t="str">
        <f>'Absolutní-BODY'!D22</f>
        <v>Veřejnost</v>
      </c>
      <c r="E22" s="261">
        <f>IF('Absolutní-BODY'!E22=0,"",'Absolutní-BODY'!E22)</f>
        <v>90032</v>
      </c>
      <c r="F22" s="261" t="str">
        <f>'Absolutní-BODY'!F22</f>
        <v>bez</v>
      </c>
      <c r="G22" s="262" t="str">
        <f>'Absolutní-BODY'!G22</f>
        <v>J</v>
      </c>
      <c r="H22" s="264"/>
      <c r="I22" s="252"/>
      <c r="J22" s="252"/>
      <c r="K22" s="251"/>
      <c r="L22" s="256"/>
    </row>
    <row r="23" spans="2:12" ht="21.75" customHeight="1">
      <c r="B23" s="254">
        <v>22</v>
      </c>
      <c r="C23" s="259" t="str">
        <f>'Absolutní-BODY'!C23</f>
        <v>Rosová Kateřina</v>
      </c>
      <c r="D23" s="260" t="str">
        <f>'Absolutní-BODY'!D23</f>
        <v>Veřejnost</v>
      </c>
      <c r="E23" s="261">
        <f>IF('Absolutní-BODY'!E23=0,"",'Absolutní-BODY'!E23)</f>
        <v>90031</v>
      </c>
      <c r="F23" s="261" t="str">
        <f>'Absolutní-BODY'!F23</f>
        <v>bez</v>
      </c>
      <c r="G23" s="262" t="str">
        <f>'Absolutní-BODY'!G23</f>
        <v>Ju</v>
      </c>
      <c r="H23" s="264"/>
      <c r="I23" s="252"/>
      <c r="J23" s="252"/>
      <c r="K23" s="251"/>
      <c r="L23" s="256"/>
    </row>
    <row r="24" spans="2:12" ht="21.75" customHeight="1">
      <c r="B24" s="254">
        <v>23</v>
      </c>
      <c r="C24" s="259" t="str">
        <f>'Absolutní-BODY'!C24</f>
        <v>Šuleková Kateřina  </v>
      </c>
      <c r="D24" s="260" t="str">
        <f>'Absolutní-BODY'!D24</f>
        <v>Veřejnost</v>
      </c>
      <c r="E24" s="261">
        <f>IF('Absolutní-BODY'!E24=0,"",'Absolutní-BODY'!E24)</f>
        <v>90037</v>
      </c>
      <c r="F24" s="261" t="str">
        <f>'Absolutní-BODY'!F24</f>
        <v>bez</v>
      </c>
      <c r="G24" s="262" t="str">
        <f>'Absolutní-BODY'!G24</f>
        <v>Ju</v>
      </c>
      <c r="H24" s="264"/>
      <c r="I24" s="252"/>
      <c r="J24" s="252"/>
      <c r="K24" s="251"/>
      <c r="L24" s="256"/>
    </row>
    <row r="25" spans="2:12" ht="21.75" customHeight="1">
      <c r="B25" s="254">
        <v>24</v>
      </c>
      <c r="C25" s="259" t="str">
        <f>'Absolutní-BODY'!C25</f>
        <v>Tománková Zuzana</v>
      </c>
      <c r="D25" s="260" t="str">
        <f>'Absolutní-BODY'!D25</f>
        <v>Veřejnost</v>
      </c>
      <c r="E25" s="261">
        <f>IF('Absolutní-BODY'!E25=0,"",'Absolutní-BODY'!E25)</f>
        <v>90038</v>
      </c>
      <c r="F25" s="261" t="str">
        <f>'Absolutní-BODY'!F25</f>
        <v>bez</v>
      </c>
      <c r="G25" s="262" t="str">
        <f>'Absolutní-BODY'!G25</f>
        <v>Ju</v>
      </c>
      <c r="H25" s="264"/>
      <c r="I25" s="252"/>
      <c r="J25" s="252"/>
      <c r="K25" s="251"/>
      <c r="L25" s="256"/>
    </row>
    <row r="26" spans="2:12" ht="21.75" customHeight="1">
      <c r="B26" s="254">
        <v>25</v>
      </c>
      <c r="C26" s="259" t="str">
        <f>'Absolutní-BODY'!C26</f>
        <v>Vilkner Ondřej </v>
      </c>
      <c r="D26" s="260" t="str">
        <f>'Absolutní-BODY'!D26</f>
        <v>Veřejnost</v>
      </c>
      <c r="E26" s="261">
        <f>IF('Absolutní-BODY'!E26=0,"",'Absolutní-BODY'!E26)</f>
        <v>90041</v>
      </c>
      <c r="F26" s="261" t="str">
        <f>'Absolutní-BODY'!F26</f>
        <v>bez</v>
      </c>
      <c r="G26" s="262" t="str">
        <f>'Absolutní-BODY'!G26</f>
        <v>J</v>
      </c>
      <c r="H26" s="264"/>
      <c r="I26" s="252"/>
      <c r="J26" s="252"/>
      <c r="K26" s="251"/>
      <c r="L26" s="256"/>
    </row>
    <row r="27" spans="2:12" ht="21.75" customHeight="1">
      <c r="B27" s="254">
        <v>26</v>
      </c>
      <c r="C27" s="259" t="str">
        <f>'Absolutní-BODY'!C27</f>
        <v>Plánička Tomáš </v>
      </c>
      <c r="D27" s="260" t="str">
        <f>'Absolutní-BODY'!D27</f>
        <v>Veřejnost</v>
      </c>
      <c r="E27" s="261">
        <f>IF('Absolutní-BODY'!E27=0,"",'Absolutní-BODY'!E27)</f>
        <v>90029</v>
      </c>
      <c r="F27" s="261" t="str">
        <f>'Absolutní-BODY'!F27</f>
        <v>bez</v>
      </c>
      <c r="G27" s="262" t="str">
        <f>'Absolutní-BODY'!G27</f>
        <v>J</v>
      </c>
      <c r="H27" s="264"/>
      <c r="I27" s="252"/>
      <c r="J27" s="252"/>
      <c r="K27" s="251"/>
      <c r="L27" s="256"/>
    </row>
    <row r="28" spans="2:12" ht="21.75" customHeight="1">
      <c r="B28" s="254">
        <v>27</v>
      </c>
      <c r="C28" s="259" t="str">
        <f>'Absolutní-BODY'!C28</f>
        <v>Šnejdarová Jitka </v>
      </c>
      <c r="D28" s="260" t="str">
        <f>'Absolutní-BODY'!D28</f>
        <v>Veřejnost</v>
      </c>
      <c r="E28" s="261">
        <f>IF('Absolutní-BODY'!E28=0,"",'Absolutní-BODY'!E28)</f>
        <v>90036</v>
      </c>
      <c r="F28" s="261" t="str">
        <f>'Absolutní-BODY'!F28</f>
        <v>bez</v>
      </c>
      <c r="G28" s="262" t="str">
        <f>'Absolutní-BODY'!G28</f>
        <v>Ju</v>
      </c>
      <c r="H28" s="264"/>
      <c r="I28" s="252"/>
      <c r="J28" s="252"/>
      <c r="K28" s="251"/>
      <c r="L28" s="256"/>
    </row>
    <row r="29" spans="2:12" ht="21.75" customHeight="1">
      <c r="B29" s="254">
        <v>28</v>
      </c>
      <c r="C29" s="259" t="str">
        <f>'Absolutní-BODY'!C29</f>
        <v>Podzimek Lukáš </v>
      </c>
      <c r="D29" s="260" t="str">
        <f>'Absolutní-BODY'!D29</f>
        <v>Veřejnost</v>
      </c>
      <c r="E29" s="261">
        <f>IF('Absolutní-BODY'!E29=0,"",'Absolutní-BODY'!E29)</f>
        <v>90030</v>
      </c>
      <c r="F29" s="261" t="str">
        <f>'Absolutní-BODY'!F29</f>
        <v>bez</v>
      </c>
      <c r="G29" s="262" t="str">
        <f>'Absolutní-BODY'!G29</f>
        <v>J</v>
      </c>
      <c r="H29" s="264"/>
      <c r="I29" s="252"/>
      <c r="J29" s="252"/>
      <c r="K29" s="251"/>
      <c r="L29" s="256"/>
    </row>
    <row r="30" spans="2:12" ht="21.75" customHeight="1">
      <c r="B30" s="254">
        <v>29</v>
      </c>
      <c r="C30" s="259" t="str">
        <f>'Absolutní-BODY'!C30</f>
        <v>Soóky Valerie</v>
      </c>
      <c r="D30" s="260" t="str">
        <f>'Absolutní-BODY'!D30</f>
        <v>Veřejnost</v>
      </c>
      <c r="E30" s="261">
        <f>IF('Absolutní-BODY'!E30=0,"",'Absolutní-BODY'!E30)</f>
        <v>90033</v>
      </c>
      <c r="F30" s="261" t="str">
        <f>'Absolutní-BODY'!F30</f>
        <v>bez</v>
      </c>
      <c r="G30" s="262" t="str">
        <f>'Absolutní-BODY'!G30</f>
        <v>Ju</v>
      </c>
      <c r="H30" s="264"/>
      <c r="I30" s="252"/>
      <c r="J30" s="252"/>
      <c r="K30" s="251"/>
      <c r="L30" s="256"/>
    </row>
    <row r="31" spans="2:12" ht="21.75" customHeight="1">
      <c r="B31" s="254">
        <v>30</v>
      </c>
      <c r="C31" s="259">
        <f>'Absolutní-BODY'!C31</f>
      </c>
      <c r="D31" s="260">
        <f>'Absolutní-BODY'!D31</f>
      </c>
      <c r="E31" s="261">
        <f>IF('Absolutní-BODY'!E31=0,"",'Absolutní-BODY'!E31)</f>
      </c>
      <c r="F31" s="261">
        <f>'Absolutní-BODY'!F31</f>
      </c>
      <c r="G31" s="262">
        <f>'Absolutní-BODY'!G31</f>
      </c>
      <c r="H31" s="264"/>
      <c r="I31" s="252"/>
      <c r="J31" s="252"/>
      <c r="K31" s="251"/>
      <c r="L31" s="256"/>
    </row>
    <row r="32" spans="2:12" ht="21.75" customHeight="1">
      <c r="B32" s="254">
        <v>31</v>
      </c>
      <c r="C32" s="259">
        <f>'Absolutní-BODY'!C32</f>
      </c>
      <c r="D32" s="260">
        <f>'Absolutní-BODY'!D32</f>
      </c>
      <c r="E32" s="261">
        <f>IF('Absolutní-BODY'!E32=0,"",'Absolutní-BODY'!E32)</f>
      </c>
      <c r="F32" s="261">
        <f>'Absolutní-BODY'!F32</f>
      </c>
      <c r="G32" s="262">
        <f>'Absolutní-BODY'!G32</f>
      </c>
      <c r="H32" s="264"/>
      <c r="I32" s="252"/>
      <c r="J32" s="252"/>
      <c r="K32" s="251"/>
      <c r="L32" s="256"/>
    </row>
    <row r="33" spans="2:12" ht="21.75" customHeight="1">
      <c r="B33" s="254">
        <v>32</v>
      </c>
      <c r="C33" s="259">
        <f>'Absolutní-BODY'!C33</f>
      </c>
      <c r="D33" s="260">
        <f>'Absolutní-BODY'!D33</f>
      </c>
      <c r="E33" s="261">
        <f>IF('Absolutní-BODY'!E33=0,"",'Absolutní-BODY'!E33)</f>
      </c>
      <c r="F33" s="261">
        <f>'Absolutní-BODY'!F33</f>
      </c>
      <c r="G33" s="262">
        <f>'Absolutní-BODY'!G33</f>
      </c>
      <c r="H33" s="264"/>
      <c r="I33" s="252"/>
      <c r="J33" s="252"/>
      <c r="K33" s="251"/>
      <c r="L33" s="256"/>
    </row>
    <row r="34" spans="2:12" ht="21.75" customHeight="1">
      <c r="B34" s="254">
        <v>33</v>
      </c>
      <c r="C34" s="259">
        <f>'Absolutní-BODY'!C34</f>
      </c>
      <c r="D34" s="260">
        <f>'Absolutní-BODY'!D34</f>
      </c>
      <c r="E34" s="261">
        <f>IF('Absolutní-BODY'!E34=0,"",'Absolutní-BODY'!E34)</f>
      </c>
      <c r="F34" s="261">
        <f>'Absolutní-BODY'!F34</f>
      </c>
      <c r="G34" s="262">
        <f>'Absolutní-BODY'!G34</f>
      </c>
      <c r="H34" s="264"/>
      <c r="I34" s="252"/>
      <c r="J34" s="252"/>
      <c r="K34" s="251"/>
      <c r="L34" s="256"/>
    </row>
    <row r="35" spans="2:12" ht="21.75" customHeight="1">
      <c r="B35" s="254">
        <v>34</v>
      </c>
      <c r="C35" s="259">
        <f>'Absolutní-BODY'!C35</f>
      </c>
      <c r="D35" s="260">
        <f>'Absolutní-BODY'!D35</f>
      </c>
      <c r="E35" s="261">
        <f>IF('Absolutní-BODY'!E35=0,"",'Absolutní-BODY'!E35)</f>
      </c>
      <c r="F35" s="261">
        <f>'Absolutní-BODY'!F35</f>
      </c>
      <c r="G35" s="262">
        <f>'Absolutní-BODY'!G35</f>
      </c>
      <c r="H35" s="264"/>
      <c r="I35" s="252"/>
      <c r="J35" s="252"/>
      <c r="K35" s="251"/>
      <c r="L35" s="256"/>
    </row>
    <row r="36" spans="2:12" ht="21.75" customHeight="1">
      <c r="B36" s="254">
        <v>35</v>
      </c>
      <c r="C36" s="259">
        <f>'Absolutní-BODY'!C36</f>
      </c>
      <c r="D36" s="260">
        <f>'Absolutní-BODY'!D36</f>
      </c>
      <c r="E36" s="261">
        <f>IF('Absolutní-BODY'!E36=0,"",'Absolutní-BODY'!E36)</f>
      </c>
      <c r="F36" s="261">
        <f>'Absolutní-BODY'!F36</f>
      </c>
      <c r="G36" s="262">
        <f>'Absolutní-BODY'!G36</f>
      </c>
      <c r="H36" s="264"/>
      <c r="I36" s="252"/>
      <c r="J36" s="252"/>
      <c r="K36" s="251"/>
      <c r="L36" s="256"/>
    </row>
    <row r="37" spans="2:12" ht="21.75" customHeight="1">
      <c r="B37" s="254">
        <v>36</v>
      </c>
      <c r="C37" s="259">
        <f>'Absolutní-BODY'!C37</f>
      </c>
      <c r="D37" s="260">
        <f>'Absolutní-BODY'!D37</f>
      </c>
      <c r="E37" s="261">
        <f>IF('Absolutní-BODY'!E37=0,"",'Absolutní-BODY'!E37)</f>
      </c>
      <c r="F37" s="261">
        <f>'Absolutní-BODY'!F37</f>
      </c>
      <c r="G37" s="262">
        <f>'Absolutní-BODY'!G37</f>
      </c>
      <c r="H37" s="264"/>
      <c r="I37" s="252"/>
      <c r="J37" s="252"/>
      <c r="K37" s="251"/>
      <c r="L37" s="256"/>
    </row>
    <row r="38" spans="2:12" ht="21.75" customHeight="1">
      <c r="B38" s="254">
        <v>37</v>
      </c>
      <c r="C38" s="259">
        <f>'Absolutní-BODY'!C38</f>
      </c>
      <c r="D38" s="260">
        <f>'Absolutní-BODY'!D38</f>
      </c>
      <c r="E38" s="261">
        <f>IF('Absolutní-BODY'!E38=0,"",'Absolutní-BODY'!E38)</f>
      </c>
      <c r="F38" s="261">
        <f>'Absolutní-BODY'!F38</f>
      </c>
      <c r="G38" s="262">
        <f>'Absolutní-BODY'!G38</f>
      </c>
      <c r="H38" s="264"/>
      <c r="I38" s="252"/>
      <c r="J38" s="252"/>
      <c r="K38" s="251"/>
      <c r="L38" s="256"/>
    </row>
    <row r="39" spans="2:12" ht="21.75" customHeight="1">
      <c r="B39" s="254">
        <v>38</v>
      </c>
      <c r="C39" s="259">
        <f>'Absolutní-BODY'!C39</f>
      </c>
      <c r="D39" s="260">
        <f>'Absolutní-BODY'!D39</f>
      </c>
      <c r="E39" s="261">
        <f>IF('Absolutní-BODY'!E39=0,"",'Absolutní-BODY'!E39)</f>
      </c>
      <c r="F39" s="261">
        <f>'Absolutní-BODY'!F39</f>
      </c>
      <c r="G39" s="262">
        <f>'Absolutní-BODY'!G39</f>
      </c>
      <c r="H39" s="264"/>
      <c r="I39" s="252"/>
      <c r="J39" s="252"/>
      <c r="K39" s="251"/>
      <c r="L39" s="256"/>
    </row>
    <row r="40" spans="2:12" ht="21.75" customHeight="1">
      <c r="B40" s="254">
        <v>39</v>
      </c>
      <c r="C40" s="259">
        <f>'Absolutní-BODY'!C40</f>
      </c>
      <c r="D40" s="260">
        <f>'Absolutní-BODY'!D40</f>
      </c>
      <c r="E40" s="261">
        <f>IF('Absolutní-BODY'!E40=0,"",'Absolutní-BODY'!E40)</f>
      </c>
      <c r="F40" s="261">
        <f>'Absolutní-BODY'!F40</f>
      </c>
      <c r="G40" s="262">
        <f>'Absolutní-BODY'!G40</f>
      </c>
      <c r="H40" s="264"/>
      <c r="I40" s="252"/>
      <c r="J40" s="252"/>
      <c r="K40" s="251"/>
      <c r="L40" s="256"/>
    </row>
    <row r="41" spans="2:12" ht="21.75" customHeight="1">
      <c r="B41" s="254">
        <v>40</v>
      </c>
      <c r="C41" s="259">
        <f>'Absolutní-BODY'!C41</f>
      </c>
      <c r="D41" s="260">
        <f>'Absolutní-BODY'!D41</f>
      </c>
      <c r="E41" s="261">
        <f>IF('Absolutní-BODY'!E41=0,"",'Absolutní-BODY'!E41)</f>
      </c>
      <c r="F41" s="261">
        <f>'Absolutní-BODY'!F41</f>
      </c>
      <c r="G41" s="262">
        <f>'Absolutní-BODY'!G41</f>
      </c>
      <c r="H41" s="264"/>
      <c r="I41" s="252"/>
      <c r="J41" s="252"/>
      <c r="K41" s="251"/>
      <c r="L41" s="256"/>
    </row>
    <row r="42" spans="2:12" ht="21.75" customHeight="1">
      <c r="B42" s="254">
        <v>41</v>
      </c>
      <c r="C42" s="259">
        <f>'Absolutní-BODY'!C42</f>
      </c>
      <c r="D42" s="260">
        <f>'Absolutní-BODY'!D42</f>
      </c>
      <c r="E42" s="261">
        <f>IF('Absolutní-BODY'!E42=0,"",'Absolutní-BODY'!E42)</f>
      </c>
      <c r="F42" s="261">
        <f>'Absolutní-BODY'!F42</f>
      </c>
      <c r="G42" s="262">
        <f>'Absolutní-BODY'!G42</f>
      </c>
      <c r="H42" s="264"/>
      <c r="I42" s="252"/>
      <c r="J42" s="252"/>
      <c r="K42" s="251"/>
      <c r="L42" s="256"/>
    </row>
    <row r="43" spans="2:12" ht="21.75" customHeight="1">
      <c r="B43" s="254">
        <v>42</v>
      </c>
      <c r="C43" s="259">
        <f>'Absolutní-BODY'!C43</f>
      </c>
      <c r="D43" s="260">
        <f>'Absolutní-BODY'!D43</f>
      </c>
      <c r="E43" s="261">
        <f>IF('Absolutní-BODY'!E43=0,"",'Absolutní-BODY'!E43)</f>
      </c>
      <c r="F43" s="261">
        <f>'Absolutní-BODY'!F43</f>
      </c>
      <c r="G43" s="262">
        <f>'Absolutní-BODY'!G43</f>
      </c>
      <c r="H43" s="264"/>
      <c r="I43" s="252"/>
      <c r="J43" s="252"/>
      <c r="K43" s="251"/>
      <c r="L43" s="256"/>
    </row>
    <row r="44" spans="2:12" ht="21.75" customHeight="1">
      <c r="B44" s="254">
        <v>43</v>
      </c>
      <c r="C44" s="259">
        <f>'Absolutní-BODY'!C44</f>
      </c>
      <c r="D44" s="260">
        <f>'Absolutní-BODY'!D44</f>
      </c>
      <c r="E44" s="261">
        <f>IF('Absolutní-BODY'!E44=0,"",'Absolutní-BODY'!E44)</f>
      </c>
      <c r="F44" s="261">
        <f>'Absolutní-BODY'!F44</f>
      </c>
      <c r="G44" s="262">
        <f>'Absolutní-BODY'!G44</f>
      </c>
      <c r="H44" s="264"/>
      <c r="I44" s="252"/>
      <c r="J44" s="252"/>
      <c r="K44" s="251"/>
      <c r="L44" s="256"/>
    </row>
    <row r="45" spans="2:12" ht="21.75" customHeight="1">
      <c r="B45" s="254">
        <v>44</v>
      </c>
      <c r="C45" s="259">
        <f>'Absolutní-BODY'!C45</f>
      </c>
      <c r="D45" s="260">
        <f>'Absolutní-BODY'!D45</f>
      </c>
      <c r="E45" s="261">
        <f>IF('Absolutní-BODY'!E45=0,"",'Absolutní-BODY'!E45)</f>
      </c>
      <c r="F45" s="261">
        <f>'Absolutní-BODY'!F45</f>
      </c>
      <c r="G45" s="262">
        <f>'Absolutní-BODY'!G45</f>
      </c>
      <c r="H45" s="264"/>
      <c r="I45" s="252"/>
      <c r="J45" s="252"/>
      <c r="K45" s="251"/>
      <c r="L45" s="256"/>
    </row>
    <row r="46" spans="2:12" ht="21.75" customHeight="1">
      <c r="B46" s="254">
        <v>45</v>
      </c>
      <c r="C46" s="259">
        <f>'Absolutní-BODY'!C46</f>
      </c>
      <c r="D46" s="260">
        <f>'Absolutní-BODY'!D46</f>
      </c>
      <c r="E46" s="261">
        <f>IF('Absolutní-BODY'!E46=0,"",'Absolutní-BODY'!E46)</f>
      </c>
      <c r="F46" s="261">
        <f>'Absolutní-BODY'!F46</f>
      </c>
      <c r="G46" s="262">
        <f>'Absolutní-BODY'!G46</f>
      </c>
      <c r="H46" s="264"/>
      <c r="I46" s="252"/>
      <c r="J46" s="252"/>
      <c r="K46" s="251"/>
      <c r="L46" s="256"/>
    </row>
    <row r="47" spans="2:12" ht="21.75" customHeight="1">
      <c r="B47" s="254">
        <v>46</v>
      </c>
      <c r="C47" s="259">
        <f>'Absolutní-BODY'!C47</f>
      </c>
      <c r="D47" s="260">
        <f>'Absolutní-BODY'!D47</f>
      </c>
      <c r="E47" s="261">
        <f>IF('Absolutní-BODY'!E47=0,"",'Absolutní-BODY'!E47)</f>
      </c>
      <c r="F47" s="261">
        <f>'Absolutní-BODY'!F47</f>
      </c>
      <c r="G47" s="262">
        <f>'Absolutní-BODY'!G47</f>
      </c>
      <c r="H47" s="264"/>
      <c r="I47" s="252"/>
      <c r="J47" s="252"/>
      <c r="K47" s="251"/>
      <c r="L47" s="256"/>
    </row>
    <row r="48" spans="2:12" ht="21.75" customHeight="1">
      <c r="B48" s="254">
        <v>47</v>
      </c>
      <c r="C48" s="259">
        <f>'Absolutní-BODY'!C48</f>
      </c>
      <c r="D48" s="260">
        <f>'Absolutní-BODY'!D48</f>
      </c>
      <c r="E48" s="261">
        <f>IF('Absolutní-BODY'!E48=0,"",'Absolutní-BODY'!E48)</f>
      </c>
      <c r="F48" s="261">
        <f>'Absolutní-BODY'!F48</f>
      </c>
      <c r="G48" s="262">
        <f>'Absolutní-BODY'!G48</f>
      </c>
      <c r="H48" s="264"/>
      <c r="I48" s="252"/>
      <c r="J48" s="252"/>
      <c r="K48" s="251"/>
      <c r="L48" s="256"/>
    </row>
    <row r="49" spans="2:12" ht="21.75" customHeight="1">
      <c r="B49" s="254">
        <v>48</v>
      </c>
      <c r="C49" s="259">
        <f>'Absolutní-BODY'!C49</f>
      </c>
      <c r="D49" s="260">
        <f>'Absolutní-BODY'!D49</f>
      </c>
      <c r="E49" s="261">
        <f>IF('Absolutní-BODY'!E49=0,"",'Absolutní-BODY'!E49)</f>
      </c>
      <c r="F49" s="261">
        <f>'Absolutní-BODY'!F49</f>
      </c>
      <c r="G49" s="262">
        <f>'Absolutní-BODY'!G49</f>
      </c>
      <c r="H49" s="264"/>
      <c r="I49" s="252"/>
      <c r="J49" s="252"/>
      <c r="K49" s="251"/>
      <c r="L49" s="256"/>
    </row>
    <row r="50" spans="2:12" ht="21.75" customHeight="1">
      <c r="B50" s="254">
        <v>49</v>
      </c>
      <c r="C50" s="259">
        <f>'Absolutní-BODY'!C50</f>
      </c>
      <c r="D50" s="260">
        <f>'Absolutní-BODY'!D50</f>
      </c>
      <c r="E50" s="261">
        <f>IF('Absolutní-BODY'!E50=0,"",'Absolutní-BODY'!E50)</f>
      </c>
      <c r="F50" s="261">
        <f>'Absolutní-BODY'!F50</f>
      </c>
      <c r="G50" s="262">
        <f>'Absolutní-BODY'!G50</f>
      </c>
      <c r="H50" s="264"/>
      <c r="I50" s="252"/>
      <c r="J50" s="252"/>
      <c r="K50" s="251"/>
      <c r="L50" s="256"/>
    </row>
    <row r="51" spans="2:12" ht="21.75" customHeight="1">
      <c r="B51" s="254">
        <v>50</v>
      </c>
      <c r="C51" s="259">
        <f>'Absolutní-BODY'!C51</f>
      </c>
      <c r="D51" s="260">
        <f>'Absolutní-BODY'!D51</f>
      </c>
      <c r="E51" s="261">
        <f>IF('Absolutní-BODY'!E51=0,"",'Absolutní-BODY'!E51)</f>
      </c>
      <c r="F51" s="261">
        <f>'Absolutní-BODY'!F51</f>
      </c>
      <c r="G51" s="262">
        <f>'Absolutní-BODY'!G51</f>
      </c>
      <c r="H51" s="264"/>
      <c r="I51" s="252"/>
      <c r="J51" s="252"/>
      <c r="K51" s="251"/>
      <c r="L51" s="256"/>
    </row>
    <row r="52" spans="2:12" ht="21.75" customHeight="1">
      <c r="B52" s="254">
        <v>51</v>
      </c>
      <c r="C52" s="259">
        <f>'Absolutní-BODY'!C52</f>
      </c>
      <c r="D52" s="260">
        <f>'Absolutní-BODY'!D52</f>
      </c>
      <c r="E52" s="261">
        <f>IF('Absolutní-BODY'!E52=0,"",'Absolutní-BODY'!E52)</f>
      </c>
      <c r="F52" s="261">
        <f>'Absolutní-BODY'!F52</f>
      </c>
      <c r="G52" s="262">
        <f>'Absolutní-BODY'!G52</f>
      </c>
      <c r="H52" s="264"/>
      <c r="I52" s="252"/>
      <c r="J52" s="252"/>
      <c r="K52" s="251"/>
      <c r="L52" s="256"/>
    </row>
    <row r="53" spans="2:12" ht="21.75" customHeight="1">
      <c r="B53" s="254">
        <v>52</v>
      </c>
      <c r="C53" s="259">
        <f>'Absolutní-BODY'!C53</f>
      </c>
      <c r="D53" s="260">
        <f>'Absolutní-BODY'!D53</f>
      </c>
      <c r="E53" s="261">
        <f>IF('Absolutní-BODY'!E53=0,"",'Absolutní-BODY'!E53)</f>
      </c>
      <c r="F53" s="261">
        <f>'Absolutní-BODY'!F53</f>
      </c>
      <c r="G53" s="262">
        <f>'Absolutní-BODY'!G53</f>
      </c>
      <c r="H53" s="264"/>
      <c r="I53" s="252"/>
      <c r="J53" s="252"/>
      <c r="K53" s="251"/>
      <c r="L53" s="256"/>
    </row>
    <row r="54" spans="2:12" ht="21.75" customHeight="1">
      <c r="B54" s="254">
        <v>53</v>
      </c>
      <c r="C54" s="259">
        <f>'Absolutní-BODY'!C54</f>
      </c>
      <c r="D54" s="260">
        <f>'Absolutní-BODY'!D54</f>
      </c>
      <c r="E54" s="261">
        <f>IF('Absolutní-BODY'!E54=0,"",'Absolutní-BODY'!E54)</f>
      </c>
      <c r="F54" s="261">
        <f>'Absolutní-BODY'!F54</f>
      </c>
      <c r="G54" s="262">
        <f>'Absolutní-BODY'!G54</f>
      </c>
      <c r="H54" s="264"/>
      <c r="I54" s="252"/>
      <c r="J54" s="252"/>
      <c r="K54" s="251"/>
      <c r="L54" s="256"/>
    </row>
    <row r="55" spans="2:12" ht="21.75" customHeight="1">
      <c r="B55" s="254">
        <v>54</v>
      </c>
      <c r="C55" s="259">
        <f>'Absolutní-BODY'!C55</f>
      </c>
      <c r="D55" s="260">
        <f>'Absolutní-BODY'!D55</f>
      </c>
      <c r="E55" s="261">
        <f>IF('Absolutní-BODY'!E55=0,"",'Absolutní-BODY'!E55)</f>
      </c>
      <c r="F55" s="261">
        <f>'Absolutní-BODY'!F55</f>
      </c>
      <c r="G55" s="262">
        <f>'Absolutní-BODY'!G55</f>
      </c>
      <c r="H55" s="264"/>
      <c r="I55" s="252"/>
      <c r="J55" s="252"/>
      <c r="K55" s="251"/>
      <c r="L55" s="256"/>
    </row>
    <row r="56" spans="2:12" ht="21.75" customHeight="1">
      <c r="B56" s="254">
        <v>55</v>
      </c>
      <c r="C56" s="259">
        <f>'Absolutní-BODY'!C56</f>
      </c>
      <c r="D56" s="260">
        <f>'Absolutní-BODY'!D56</f>
      </c>
      <c r="E56" s="261">
        <f>IF('Absolutní-BODY'!E56=0,"",'Absolutní-BODY'!E56)</f>
      </c>
      <c r="F56" s="261">
        <f>'Absolutní-BODY'!F56</f>
      </c>
      <c r="G56" s="262">
        <f>'Absolutní-BODY'!G56</f>
      </c>
      <c r="H56" s="264"/>
      <c r="I56" s="252"/>
      <c r="J56" s="252"/>
      <c r="K56" s="251"/>
      <c r="L56" s="256"/>
    </row>
    <row r="57" spans="2:12" ht="21.75" customHeight="1">
      <c r="B57" s="254">
        <v>56</v>
      </c>
      <c r="C57" s="259">
        <f>'Absolutní-BODY'!C57</f>
      </c>
      <c r="D57" s="260">
        <f>'Absolutní-BODY'!D57</f>
      </c>
      <c r="E57" s="261">
        <f>IF('Absolutní-BODY'!E57=0,"",'Absolutní-BODY'!E57)</f>
      </c>
      <c r="F57" s="261">
        <f>'Absolutní-BODY'!F57</f>
      </c>
      <c r="G57" s="262">
        <f>'Absolutní-BODY'!G57</f>
      </c>
      <c r="H57" s="264"/>
      <c r="I57" s="252"/>
      <c r="J57" s="252"/>
      <c r="K57" s="251"/>
      <c r="L57" s="256"/>
    </row>
    <row r="58" spans="2:12" ht="21.75" customHeight="1">
      <c r="B58" s="254">
        <v>57</v>
      </c>
      <c r="C58" s="259">
        <f>'Absolutní-BODY'!C58</f>
      </c>
      <c r="D58" s="260">
        <f>'Absolutní-BODY'!D58</f>
      </c>
      <c r="E58" s="261">
        <f>IF('Absolutní-BODY'!E58=0,"",'Absolutní-BODY'!E58)</f>
      </c>
      <c r="F58" s="261">
        <f>'Absolutní-BODY'!F58</f>
      </c>
      <c r="G58" s="262">
        <f>'Absolutní-BODY'!G58</f>
      </c>
      <c r="H58" s="264"/>
      <c r="I58" s="252"/>
      <c r="J58" s="252"/>
      <c r="K58" s="251"/>
      <c r="L58" s="256"/>
    </row>
    <row r="59" spans="2:12" ht="21.75" customHeight="1">
      <c r="B59" s="254">
        <v>58</v>
      </c>
      <c r="C59" s="259">
        <f>'Absolutní-BODY'!C59</f>
      </c>
      <c r="D59" s="260">
        <f>'Absolutní-BODY'!D59</f>
      </c>
      <c r="E59" s="261">
        <f>IF('Absolutní-BODY'!E59=0,"",'Absolutní-BODY'!E59)</f>
      </c>
      <c r="F59" s="261">
        <f>'Absolutní-BODY'!F59</f>
      </c>
      <c r="G59" s="262">
        <f>'Absolutní-BODY'!G59</f>
      </c>
      <c r="H59" s="264"/>
      <c r="I59" s="252"/>
      <c r="J59" s="252"/>
      <c r="K59" s="251"/>
      <c r="L59" s="256"/>
    </row>
    <row r="60" spans="2:12" ht="21.75" customHeight="1">
      <c r="B60" s="254">
        <v>59</v>
      </c>
      <c r="C60" s="259">
        <f>'Absolutní-BODY'!C60</f>
      </c>
      <c r="D60" s="260">
        <f>'Absolutní-BODY'!D60</f>
      </c>
      <c r="E60" s="261">
        <f>IF('Absolutní-BODY'!E60=0,"",'Absolutní-BODY'!E60)</f>
      </c>
      <c r="F60" s="261">
        <f>'Absolutní-BODY'!F60</f>
      </c>
      <c r="G60" s="262">
        <f>'Absolutní-BODY'!G60</f>
      </c>
      <c r="H60" s="264"/>
      <c r="I60" s="252"/>
      <c r="J60" s="252"/>
      <c r="K60" s="251"/>
      <c r="L60" s="256"/>
    </row>
    <row r="61" spans="2:12" ht="21.75" customHeight="1">
      <c r="B61" s="254">
        <v>60</v>
      </c>
      <c r="C61" s="259">
        <f>'Absolutní-BODY'!C61</f>
      </c>
      <c r="D61" s="260">
        <f>'Absolutní-BODY'!D61</f>
      </c>
      <c r="E61" s="261">
        <f>IF('Absolutní-BODY'!E61=0,"",'Absolutní-BODY'!E61)</f>
      </c>
      <c r="F61" s="261">
        <f>'Absolutní-BODY'!F61</f>
      </c>
      <c r="G61" s="262">
        <f>'Absolutní-BODY'!G61</f>
      </c>
      <c r="H61" s="264"/>
      <c r="I61" s="252"/>
      <c r="J61" s="252"/>
      <c r="K61" s="251"/>
      <c r="L61" s="256"/>
    </row>
    <row r="62" spans="2:12" ht="21.75" customHeight="1">
      <c r="B62" s="254">
        <v>61</v>
      </c>
      <c r="C62" s="259">
        <f>'Absolutní-BODY'!C62</f>
      </c>
      <c r="D62" s="260">
        <f>'Absolutní-BODY'!D62</f>
      </c>
      <c r="E62" s="261">
        <f>IF('Absolutní-BODY'!E62=0,"",'Absolutní-BODY'!E62)</f>
      </c>
      <c r="F62" s="261">
        <f>'Absolutní-BODY'!F62</f>
      </c>
      <c r="G62" s="262">
        <f>'Absolutní-BODY'!G62</f>
      </c>
      <c r="H62" s="264"/>
      <c r="I62" s="252"/>
      <c r="J62" s="252"/>
      <c r="K62" s="251"/>
      <c r="L62" s="256"/>
    </row>
    <row r="63" spans="2:12" ht="21.75" customHeight="1">
      <c r="B63" s="254">
        <v>62</v>
      </c>
      <c r="C63" s="259">
        <f>'Absolutní-BODY'!C63</f>
      </c>
      <c r="D63" s="260">
        <f>'Absolutní-BODY'!D63</f>
      </c>
      <c r="E63" s="261">
        <f>IF('Absolutní-BODY'!E63=0,"",'Absolutní-BODY'!E63)</f>
      </c>
      <c r="F63" s="261">
        <f>'Absolutní-BODY'!F63</f>
      </c>
      <c r="G63" s="262">
        <f>'Absolutní-BODY'!G63</f>
      </c>
      <c r="H63" s="264"/>
      <c r="I63" s="252"/>
      <c r="J63" s="252"/>
      <c r="K63" s="251"/>
      <c r="L63" s="256"/>
    </row>
    <row r="64" spans="2:12" ht="21.75" customHeight="1">
      <c r="B64" s="254">
        <v>63</v>
      </c>
      <c r="C64" s="259">
        <f>'Absolutní-BODY'!C64</f>
      </c>
      <c r="D64" s="260">
        <f>'Absolutní-BODY'!D64</f>
      </c>
      <c r="E64" s="261">
        <f>IF('Absolutní-BODY'!E64=0,"",'Absolutní-BODY'!E64)</f>
      </c>
      <c r="F64" s="261">
        <f>'Absolutní-BODY'!F64</f>
      </c>
      <c r="G64" s="262">
        <f>'Absolutní-BODY'!G64</f>
      </c>
      <c r="H64" s="264"/>
      <c r="I64" s="252"/>
      <c r="J64" s="252"/>
      <c r="K64" s="251"/>
      <c r="L64" s="256"/>
    </row>
    <row r="65" spans="2:12" ht="21.75" customHeight="1">
      <c r="B65" s="254">
        <v>64</v>
      </c>
      <c r="C65" s="259">
        <f>'Absolutní-BODY'!C65</f>
      </c>
      <c r="D65" s="260">
        <f>'Absolutní-BODY'!D65</f>
      </c>
      <c r="E65" s="261">
        <f>IF('Absolutní-BODY'!E65=0,"",'Absolutní-BODY'!E65)</f>
      </c>
      <c r="F65" s="261">
        <f>'Absolutní-BODY'!F65</f>
      </c>
      <c r="G65" s="262">
        <f>'Absolutní-BODY'!G65</f>
      </c>
      <c r="H65" s="264"/>
      <c r="I65" s="252"/>
      <c r="J65" s="252"/>
      <c r="K65" s="251"/>
      <c r="L65" s="256"/>
    </row>
    <row r="66" spans="2:12" ht="21.75" customHeight="1">
      <c r="B66" s="254">
        <v>65</v>
      </c>
      <c r="C66" s="259">
        <f>'Absolutní-BODY'!C66</f>
      </c>
      <c r="D66" s="260">
        <f>'Absolutní-BODY'!D66</f>
      </c>
      <c r="E66" s="261">
        <f>IF('Absolutní-BODY'!E66=0,"",'Absolutní-BODY'!E66)</f>
      </c>
      <c r="F66" s="261">
        <f>'Absolutní-BODY'!F66</f>
      </c>
      <c r="G66" s="262">
        <f>'Absolutní-BODY'!G66</f>
      </c>
      <c r="H66" s="264"/>
      <c r="I66" s="252"/>
      <c r="J66" s="252"/>
      <c r="K66" s="251"/>
      <c r="L66" s="256"/>
    </row>
    <row r="67" spans="2:12" ht="21.75" customHeight="1">
      <c r="B67" s="254">
        <v>66</v>
      </c>
      <c r="C67" s="259">
        <f>'Absolutní-BODY'!C67</f>
      </c>
      <c r="D67" s="260">
        <f>'Absolutní-BODY'!D67</f>
      </c>
      <c r="E67" s="261">
        <f>IF('Absolutní-BODY'!E67=0,"",'Absolutní-BODY'!E67)</f>
      </c>
      <c r="F67" s="261">
        <f>'Absolutní-BODY'!F67</f>
      </c>
      <c r="G67" s="262">
        <f>'Absolutní-BODY'!G67</f>
      </c>
      <c r="H67" s="264"/>
      <c r="I67" s="252"/>
      <c r="J67" s="252"/>
      <c r="K67" s="251"/>
      <c r="L67" s="256"/>
    </row>
    <row r="68" spans="2:12" ht="21.75" customHeight="1">
      <c r="B68" s="254">
        <v>67</v>
      </c>
      <c r="C68" s="259">
        <f>'Absolutní-BODY'!C68</f>
      </c>
      <c r="D68" s="260">
        <f>'Absolutní-BODY'!D68</f>
      </c>
      <c r="E68" s="261">
        <f>IF('Absolutní-BODY'!E68=0,"",'Absolutní-BODY'!E68)</f>
      </c>
      <c r="F68" s="261">
        <f>'Absolutní-BODY'!F68</f>
      </c>
      <c r="G68" s="262">
        <f>'Absolutní-BODY'!G68</f>
      </c>
      <c r="H68" s="264"/>
      <c r="I68" s="252"/>
      <c r="J68" s="252"/>
      <c r="K68" s="251"/>
      <c r="L68" s="256"/>
    </row>
    <row r="69" spans="2:12" ht="21.75" customHeight="1">
      <c r="B69" s="254">
        <v>68</v>
      </c>
      <c r="C69" s="259">
        <f>'Absolutní-BODY'!C69</f>
      </c>
      <c r="D69" s="260">
        <f>'Absolutní-BODY'!D69</f>
      </c>
      <c r="E69" s="261">
        <f>IF('Absolutní-BODY'!E69=0,"",'Absolutní-BODY'!E69)</f>
      </c>
      <c r="F69" s="261">
        <f>'Absolutní-BODY'!F69</f>
      </c>
      <c r="G69" s="262">
        <f>'Absolutní-BODY'!G69</f>
      </c>
      <c r="H69" s="264"/>
      <c r="I69" s="252"/>
      <c r="J69" s="252"/>
      <c r="K69" s="251"/>
      <c r="L69" s="256"/>
    </row>
    <row r="70" spans="2:12" ht="21.75" customHeight="1">
      <c r="B70" s="254">
        <v>69</v>
      </c>
      <c r="C70" s="259">
        <f>'Absolutní-BODY'!C70</f>
      </c>
      <c r="D70" s="260">
        <f>'Absolutní-BODY'!D70</f>
      </c>
      <c r="E70" s="261">
        <f>IF('Absolutní-BODY'!E70=0,"",'Absolutní-BODY'!E70)</f>
      </c>
      <c r="F70" s="261">
        <f>'Absolutní-BODY'!F70</f>
      </c>
      <c r="G70" s="262">
        <f>'Absolutní-BODY'!G70</f>
      </c>
      <c r="H70" s="264"/>
      <c r="I70" s="252"/>
      <c r="J70" s="252"/>
      <c r="K70" s="251"/>
      <c r="L70" s="256"/>
    </row>
    <row r="71" spans="2:12" ht="21.75" customHeight="1">
      <c r="B71" s="254">
        <v>70</v>
      </c>
      <c r="C71" s="259">
        <f>'Absolutní-BODY'!C71</f>
      </c>
      <c r="D71" s="260">
        <f>'Absolutní-BODY'!D71</f>
      </c>
      <c r="E71" s="261">
        <f>IF('Absolutní-BODY'!E71=0,"",'Absolutní-BODY'!E71)</f>
      </c>
      <c r="F71" s="261">
        <f>'Absolutní-BODY'!F71</f>
      </c>
      <c r="G71" s="262">
        <f>'Absolutní-BODY'!G71</f>
      </c>
      <c r="H71" s="264"/>
      <c r="I71" s="252"/>
      <c r="J71" s="252"/>
      <c r="K71" s="251"/>
      <c r="L71" s="256"/>
    </row>
    <row r="72" spans="2:12" ht="21.75" customHeight="1">
      <c r="B72" s="254">
        <v>71</v>
      </c>
      <c r="C72" s="259">
        <f>'Absolutní-BODY'!C72</f>
      </c>
      <c r="D72" s="260">
        <f>'Absolutní-BODY'!D72</f>
      </c>
      <c r="E72" s="261">
        <f>IF('Absolutní-BODY'!E72=0,"",'Absolutní-BODY'!E72)</f>
      </c>
      <c r="F72" s="261">
        <f>'Absolutní-BODY'!F72</f>
      </c>
      <c r="G72" s="262">
        <f>'Absolutní-BODY'!G72</f>
      </c>
      <c r="H72" s="264"/>
      <c r="I72" s="252"/>
      <c r="J72" s="252"/>
      <c r="K72" s="251"/>
      <c r="L72" s="256"/>
    </row>
    <row r="73" spans="2:12" ht="21.75" customHeight="1">
      <c r="B73" s="254">
        <v>72</v>
      </c>
      <c r="C73" s="259">
        <f>'Absolutní-BODY'!C73</f>
      </c>
      <c r="D73" s="260">
        <f>'Absolutní-BODY'!D73</f>
      </c>
      <c r="E73" s="261">
        <f>IF('Absolutní-BODY'!E73=0,"",'Absolutní-BODY'!E73)</f>
      </c>
      <c r="F73" s="261">
        <f>'Absolutní-BODY'!F73</f>
      </c>
      <c r="G73" s="262">
        <f>'Absolutní-BODY'!G73</f>
      </c>
      <c r="H73" s="264"/>
      <c r="I73" s="252"/>
      <c r="J73" s="252"/>
      <c r="K73" s="251"/>
      <c r="L73" s="256"/>
    </row>
  </sheetData>
  <sheetProtection/>
  <printOptions/>
  <pageMargins left="0.25" right="0.25" top="0.34" bottom="0.31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5">
    <tabColor rgb="FF00B0F0"/>
  </sheetPr>
  <dimension ref="A1:U136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.7109375" style="1" customWidth="1"/>
    <col min="2" max="2" width="19.57421875" style="0" customWidth="1"/>
    <col min="3" max="3" width="19.140625" style="0" bestFit="1" customWidth="1"/>
    <col min="4" max="4" width="5.7109375" style="0" bestFit="1" customWidth="1"/>
    <col min="5" max="5" width="3.57421875" style="0" bestFit="1" customWidth="1"/>
    <col min="6" max="13" width="4.00390625" style="0" customWidth="1"/>
    <col min="14" max="14" width="5.28125" style="1" customWidth="1"/>
    <col min="15" max="17" width="3.7109375" style="0" customWidth="1"/>
    <col min="18" max="19" width="4.421875" style="0" customWidth="1"/>
    <col min="20" max="20" width="22.8515625" style="0" customWidth="1"/>
    <col min="21" max="21" width="19.28125" style="0" bestFit="1" customWidth="1"/>
  </cols>
  <sheetData>
    <row r="1" spans="1:21" ht="15">
      <c r="A1" s="170"/>
      <c r="B1" s="169" t="s">
        <v>250</v>
      </c>
      <c r="C1" s="153"/>
      <c r="D1" s="14"/>
      <c r="E1" s="17"/>
      <c r="F1" s="17"/>
      <c r="G1" s="17"/>
      <c r="H1" s="17"/>
      <c r="I1" s="17"/>
      <c r="J1" s="17"/>
      <c r="K1" s="17"/>
      <c r="L1" s="17"/>
      <c r="M1" s="17"/>
      <c r="N1" s="162"/>
      <c r="O1" s="17"/>
      <c r="P1" s="17"/>
      <c r="Q1" s="154"/>
      <c r="R1" s="152"/>
      <c r="S1" s="155"/>
      <c r="T1" s="155"/>
      <c r="U1" s="155"/>
    </row>
    <row r="2" spans="1:21" ht="15">
      <c r="A2" s="166">
        <v>0</v>
      </c>
      <c r="B2" s="163" t="s">
        <v>97</v>
      </c>
      <c r="C2" s="163" t="s">
        <v>98</v>
      </c>
      <c r="D2" s="167" t="s">
        <v>99</v>
      </c>
      <c r="E2" s="163" t="s">
        <v>2</v>
      </c>
      <c r="F2" s="168" t="s">
        <v>100</v>
      </c>
      <c r="G2" s="168" t="s">
        <v>101</v>
      </c>
      <c r="H2" s="168" t="s">
        <v>102</v>
      </c>
      <c r="I2" s="168" t="s">
        <v>103</v>
      </c>
      <c r="J2" s="168" t="s">
        <v>104</v>
      </c>
      <c r="K2" s="168" t="s">
        <v>105</v>
      </c>
      <c r="L2" s="168" t="s">
        <v>274</v>
      </c>
      <c r="M2" s="168" t="s">
        <v>275</v>
      </c>
      <c r="N2" s="163" t="s">
        <v>106</v>
      </c>
      <c r="O2" s="168" t="s">
        <v>3</v>
      </c>
      <c r="P2" s="168" t="s">
        <v>4</v>
      </c>
      <c r="Q2" s="168" t="s">
        <v>107</v>
      </c>
      <c r="R2" s="152"/>
      <c r="S2" s="155"/>
      <c r="T2" s="155"/>
      <c r="U2" s="155"/>
    </row>
    <row r="3" spans="1:21" ht="15">
      <c r="A3" s="175">
        <v>1</v>
      </c>
      <c r="B3" s="159">
        <f>IF(D3=0,"",VLOOKUP($D3,#REF!,2,FALSE))</f>
      </c>
      <c r="C3" s="160">
        <f>IF(D3=0,"",VLOOKUP($D3,#REF!,3,FALSE))</f>
      </c>
      <c r="D3" s="161"/>
      <c r="E3" s="158">
        <f>IF(D3=0,"",VLOOKUP($D3,#REF!,5,FALSE))</f>
      </c>
      <c r="F3" s="158">
        <f>IF($D3=0,"",VLOOKUP($D3,'Absolutní-BODY'!$E$2:$O$161,4,FALSE))</f>
      </c>
      <c r="G3" s="158">
        <f>IF($D3=0,"",VLOOKUP($D3,'Absolutní-BODY'!$E$2:$O$161,5,FALSE))</f>
      </c>
      <c r="H3" s="158">
        <f>IF($D3=0,"",VLOOKUP($D3,'Absolutní-BODY'!$E$2:$O$161,6,FALSE))</f>
      </c>
      <c r="I3" s="158">
        <f>IF($D3=0,"",VLOOKUP($D3,'Absolutní-BODY'!$E$2:$O$161,7,FALSE))</f>
      </c>
      <c r="J3" s="158">
        <f>IF($D3=0,"",VLOOKUP($D3,'Absolutní-BODY'!$E$2:$O$161,8,FALSE))</f>
      </c>
      <c r="K3" s="158">
        <f>IF($D3=0,"",VLOOKUP($D3,'Absolutní-BODY'!$E$2:$O$161,9,FALSE))</f>
      </c>
      <c r="L3" s="158">
        <f>IF($D3=0,"",VLOOKUP($D3,'Absolutní-BODY'!$E$2:$O$161,10,FALSE))</f>
      </c>
      <c r="M3" s="158">
        <f>IF($D3=0,"",VLOOKUP($D3,'Absolutní-BODY'!$E$2:$O$161,11,FALSE))</f>
      </c>
      <c r="N3" s="164">
        <f aca="true" t="shared" si="0" ref="N3:N34">IF(D3=0,"",SUM(F3:M3))</f>
      </c>
      <c r="O3" s="32">
        <f aca="true" t="shared" si="1" ref="O3:O34">IF(D3=0,"",LARGE(F3:M3,1)-SMALL(F3:M3,1))</f>
      </c>
      <c r="P3" s="32">
        <f aca="true" t="shared" si="2" ref="P3:P34">IF(D3=0,"",LARGE(F3:M3,2)-SMALL(F3:M3,2))</f>
      </c>
      <c r="Q3" s="32">
        <f aca="true" t="shared" si="3" ref="Q3:Q34">IF(D3=0,"",LARGE(F3:M3,3)-SMALL(F3:M3,3))</f>
      </c>
      <c r="R3" s="155"/>
      <c r="S3" s="155"/>
      <c r="T3" s="155"/>
      <c r="U3" s="155"/>
    </row>
    <row r="4" spans="1:21" ht="15">
      <c r="A4" s="175">
        <v>2</v>
      </c>
      <c r="B4" s="159">
        <f>IF(D4=0,"",VLOOKUP($D4,#REF!,2,FALSE))</f>
      </c>
      <c r="C4" s="160">
        <f>IF(D4=0,"",VLOOKUP($D4,#REF!,3,FALSE))</f>
      </c>
      <c r="D4" s="161"/>
      <c r="E4" s="158">
        <f>IF(D4=0,"",VLOOKUP($D4,#REF!,5,FALSE))</f>
      </c>
      <c r="F4" s="158">
        <f>IF($D4=0,"",VLOOKUP($D4,'Absolutní-BODY'!$E$2:$O$161,4,FALSE))</f>
      </c>
      <c r="G4" s="158">
        <f>IF($D4=0,"",VLOOKUP($D4,'Absolutní-BODY'!$E$2:$O$161,5,FALSE))</f>
      </c>
      <c r="H4" s="158">
        <f>IF($D4=0,"",VLOOKUP($D4,'Absolutní-BODY'!$E$2:$O$161,6,FALSE))</f>
      </c>
      <c r="I4" s="158">
        <f>IF($D4=0,"",VLOOKUP($D4,'Absolutní-BODY'!$E$2:$O$161,7,FALSE))</f>
      </c>
      <c r="J4" s="158">
        <f>IF($D4=0,"",VLOOKUP($D4,'Absolutní-BODY'!$E$2:$O$161,8,FALSE))</f>
      </c>
      <c r="K4" s="158">
        <f>IF($D4=0,"",VLOOKUP($D4,'Absolutní-BODY'!$E$2:$O$161,9,FALSE))</f>
      </c>
      <c r="L4" s="158">
        <f>IF($D4=0,"",VLOOKUP($D4,'Absolutní-BODY'!$E$2:$O$161,10,FALSE))</f>
      </c>
      <c r="M4" s="158">
        <f>IF($D4=0,"",VLOOKUP($D4,'Absolutní-BODY'!$E$2:$O$161,11,FALSE))</f>
      </c>
      <c r="N4" s="164">
        <f t="shared" si="0"/>
      </c>
      <c r="O4" s="32">
        <f t="shared" si="1"/>
      </c>
      <c r="P4" s="32">
        <f t="shared" si="2"/>
      </c>
      <c r="Q4" s="32">
        <f t="shared" si="3"/>
      </c>
      <c r="R4" s="155"/>
      <c r="S4" s="155"/>
      <c r="T4" s="155"/>
      <c r="U4" s="155"/>
    </row>
    <row r="5" spans="1:21" ht="15">
      <c r="A5" s="175">
        <v>3</v>
      </c>
      <c r="B5" s="159">
        <f>IF(D5=0,"",VLOOKUP($D5,#REF!,2,FALSE))</f>
      </c>
      <c r="C5" s="160">
        <f>IF(D5=0,"",VLOOKUP($D5,#REF!,3,FALSE))</f>
      </c>
      <c r="D5" s="161"/>
      <c r="E5" s="158">
        <f>IF(D5=0,"",VLOOKUP($D5,#REF!,5,FALSE))</f>
      </c>
      <c r="F5" s="158">
        <f>IF($D5=0,"",VLOOKUP($D5,'Absolutní-BODY'!$E$2:$O$161,4,FALSE))</f>
      </c>
      <c r="G5" s="158">
        <f>IF($D5=0,"",VLOOKUP($D5,'Absolutní-BODY'!$E$2:$O$161,5,FALSE))</f>
      </c>
      <c r="H5" s="158">
        <f>IF($D5=0,"",VLOOKUP($D5,'Absolutní-BODY'!$E$2:$O$161,6,FALSE))</f>
      </c>
      <c r="I5" s="158">
        <f>IF($D5=0,"",VLOOKUP($D5,'Absolutní-BODY'!$E$2:$O$161,7,FALSE))</f>
      </c>
      <c r="J5" s="158">
        <f>IF($D5=0,"",VLOOKUP($D5,'Absolutní-BODY'!$E$2:$O$161,8,FALSE))</f>
      </c>
      <c r="K5" s="158">
        <f>IF($D5=0,"",VLOOKUP($D5,'Absolutní-BODY'!$E$2:$O$161,9,FALSE))</f>
      </c>
      <c r="L5" s="158">
        <f>IF($D5=0,"",VLOOKUP($D5,'Absolutní-BODY'!$E$2:$O$161,10,FALSE))</f>
      </c>
      <c r="M5" s="158">
        <f>IF($D5=0,"",VLOOKUP($D5,'Absolutní-BODY'!$E$2:$O$161,11,FALSE))</f>
      </c>
      <c r="N5" s="164">
        <f t="shared" si="0"/>
      </c>
      <c r="O5" s="32">
        <f t="shared" si="1"/>
      </c>
      <c r="P5" s="32">
        <f t="shared" si="2"/>
      </c>
      <c r="Q5" s="32">
        <f t="shared" si="3"/>
      </c>
      <c r="R5" s="155"/>
      <c r="S5" s="155"/>
      <c r="T5" s="155"/>
      <c r="U5" s="155"/>
    </row>
    <row r="6" spans="1:21" ht="15">
      <c r="A6" s="175">
        <v>4</v>
      </c>
      <c r="B6" s="159">
        <f>IF(D6=0,"",VLOOKUP($D6,#REF!,2,FALSE))</f>
      </c>
      <c r="C6" s="160">
        <f>IF(D6=0,"",VLOOKUP($D6,#REF!,3,FALSE))</f>
      </c>
      <c r="D6" s="161"/>
      <c r="E6" s="158">
        <f>IF(D6=0,"",VLOOKUP($D6,#REF!,5,FALSE))</f>
      </c>
      <c r="F6" s="158">
        <f>IF($D6=0,"",VLOOKUP($D6,'Absolutní-BODY'!$E$2:$O$161,4,FALSE))</f>
      </c>
      <c r="G6" s="158">
        <f>IF($D6=0,"",VLOOKUP($D6,'Absolutní-BODY'!$E$2:$O$161,5,FALSE))</f>
      </c>
      <c r="H6" s="158">
        <f>IF($D6=0,"",VLOOKUP($D6,'Absolutní-BODY'!$E$2:$O$161,6,FALSE))</f>
      </c>
      <c r="I6" s="158">
        <f>IF($D6=0,"",VLOOKUP($D6,'Absolutní-BODY'!$E$2:$O$161,7,FALSE))</f>
      </c>
      <c r="J6" s="158">
        <f>IF($D6=0,"",VLOOKUP($D6,'Absolutní-BODY'!$E$2:$O$161,8,FALSE))</f>
      </c>
      <c r="K6" s="158">
        <f>IF($D6=0,"",VLOOKUP($D6,'Absolutní-BODY'!$E$2:$O$161,9,FALSE))</f>
      </c>
      <c r="L6" s="158">
        <f>IF($D6=0,"",VLOOKUP($D6,'Absolutní-BODY'!$E$2:$O$161,10,FALSE))</f>
      </c>
      <c r="M6" s="158">
        <f>IF($D6=0,"",VLOOKUP($D6,'Absolutní-BODY'!$E$2:$O$161,11,FALSE))</f>
      </c>
      <c r="N6" s="164">
        <f t="shared" si="0"/>
      </c>
      <c r="O6" s="32">
        <f t="shared" si="1"/>
      </c>
      <c r="P6" s="32">
        <f t="shared" si="2"/>
      </c>
      <c r="Q6" s="32">
        <f t="shared" si="3"/>
      </c>
      <c r="R6" s="155"/>
      <c r="S6" s="155"/>
      <c r="T6" s="155"/>
      <c r="U6" s="155"/>
    </row>
    <row r="7" spans="1:21" ht="15">
      <c r="A7" s="175">
        <v>5</v>
      </c>
      <c r="B7" s="156">
        <f>IF(D7=0,"",VLOOKUP($D7,#REF!,2,FALSE))</f>
      </c>
      <c r="C7" s="156">
        <f>IF(D7=0,"",VLOOKUP($D7,#REF!,3,FALSE))</f>
      </c>
      <c r="D7" s="157"/>
      <c r="E7" s="158">
        <f>IF(D7=0,"",VLOOKUP($D7,#REF!,5,FALSE))</f>
      </c>
      <c r="F7" s="158">
        <f>IF($D7=0,"",VLOOKUP($D7,'Absolutní-BODY'!$E$2:$O$161,4,FALSE))</f>
      </c>
      <c r="G7" s="158">
        <f>IF($D7=0,"",VLOOKUP($D7,'Absolutní-BODY'!$E$2:$O$161,5,FALSE))</f>
      </c>
      <c r="H7" s="158">
        <f>IF($D7=0,"",VLOOKUP($D7,'Absolutní-BODY'!$E$2:$O$161,6,FALSE))</f>
      </c>
      <c r="I7" s="158">
        <f>IF($D7=0,"",VLOOKUP($D7,'Absolutní-BODY'!$E$2:$O$161,7,FALSE))</f>
      </c>
      <c r="J7" s="158">
        <f>IF($D7=0,"",VLOOKUP($D7,'Absolutní-BODY'!$E$2:$O$161,8,FALSE))</f>
      </c>
      <c r="K7" s="158">
        <f>IF($D7=0,"",VLOOKUP($D7,'Absolutní-BODY'!$E$2:$O$161,9,FALSE))</f>
      </c>
      <c r="L7" s="158">
        <f>IF($D7=0,"",VLOOKUP($D7,'Absolutní-BODY'!$E$2:$O$161,10,FALSE))</f>
      </c>
      <c r="M7" s="158">
        <f>IF($D7=0,"",VLOOKUP($D7,'Absolutní-BODY'!$E$2:$O$161,11,FALSE))</f>
      </c>
      <c r="N7" s="164">
        <f t="shared" si="0"/>
      </c>
      <c r="O7" s="32">
        <f t="shared" si="1"/>
      </c>
      <c r="P7" s="32">
        <f t="shared" si="2"/>
      </c>
      <c r="Q7" s="32">
        <f t="shared" si="3"/>
      </c>
      <c r="R7" s="155"/>
      <c r="S7" s="155"/>
      <c r="T7" s="155"/>
      <c r="U7" s="155"/>
    </row>
    <row r="8" spans="1:21" ht="15">
      <c r="A8" s="175">
        <v>6</v>
      </c>
      <c r="B8" s="159">
        <f>IF(D8=0,"",VLOOKUP($D8,#REF!,2,FALSE))</f>
      </c>
      <c r="C8" s="160">
        <f>IF(D8=0,"",VLOOKUP($D8,#REF!,3,FALSE))</f>
      </c>
      <c r="D8" s="161"/>
      <c r="E8" s="158">
        <f>IF(D8=0,"",VLOOKUP($D8,#REF!,5,FALSE))</f>
      </c>
      <c r="F8" s="158">
        <f>IF($D8=0,"",VLOOKUP($D8,'Absolutní-BODY'!$E$2:$O$161,4,FALSE))</f>
      </c>
      <c r="G8" s="158">
        <f>IF($D8=0,"",VLOOKUP($D8,'Absolutní-BODY'!$E$2:$O$161,5,FALSE))</f>
      </c>
      <c r="H8" s="158">
        <f>IF($D8=0,"",VLOOKUP($D8,'Absolutní-BODY'!$E$2:$O$161,6,FALSE))</f>
      </c>
      <c r="I8" s="158">
        <f>IF($D8=0,"",VLOOKUP($D8,'Absolutní-BODY'!$E$2:$O$161,7,FALSE))</f>
      </c>
      <c r="J8" s="158">
        <f>IF($D8=0,"",VLOOKUP($D8,'Absolutní-BODY'!$E$2:$O$161,8,FALSE))</f>
      </c>
      <c r="K8" s="158">
        <f>IF($D8=0,"",VLOOKUP($D8,'Absolutní-BODY'!$E$2:$O$161,9,FALSE))</f>
      </c>
      <c r="L8" s="158">
        <f>IF($D8=0,"",VLOOKUP($D8,'Absolutní-BODY'!$E$2:$O$161,10,FALSE))</f>
      </c>
      <c r="M8" s="158">
        <f>IF($D8=0,"",VLOOKUP($D8,'Absolutní-BODY'!$E$2:$O$161,11,FALSE))</f>
      </c>
      <c r="N8" s="164">
        <f t="shared" si="0"/>
      </c>
      <c r="O8" s="32">
        <f t="shared" si="1"/>
      </c>
      <c r="P8" s="32">
        <f t="shared" si="2"/>
      </c>
      <c r="Q8" s="32">
        <f t="shared" si="3"/>
      </c>
      <c r="R8" s="155"/>
      <c r="S8" s="155"/>
      <c r="T8" s="155"/>
      <c r="U8" s="155"/>
    </row>
    <row r="9" spans="1:21" ht="15">
      <c r="A9" s="175">
        <v>7</v>
      </c>
      <c r="B9" s="156">
        <f>IF(D9=0,"",VLOOKUP($D9,#REF!,2,FALSE))</f>
      </c>
      <c r="C9" s="156">
        <f>IF(D9=0,"",VLOOKUP($D9,#REF!,3,FALSE))</f>
      </c>
      <c r="D9" s="157"/>
      <c r="E9" s="158">
        <f>IF(D9=0,"",VLOOKUP($D9,#REF!,5,FALSE))</f>
      </c>
      <c r="F9" s="158">
        <f>IF($D9=0,"",VLOOKUP($D9,'Absolutní-BODY'!$E$2:$O$161,4,FALSE))</f>
      </c>
      <c r="G9" s="158">
        <f>IF($D9=0,"",VLOOKUP($D9,'Absolutní-BODY'!$E$2:$O$161,5,FALSE))</f>
      </c>
      <c r="H9" s="158">
        <f>IF($D9=0,"",VLOOKUP($D9,'Absolutní-BODY'!$E$2:$O$161,6,FALSE))</f>
      </c>
      <c r="I9" s="158">
        <f>IF($D9=0,"",VLOOKUP($D9,'Absolutní-BODY'!$E$2:$O$161,7,FALSE))</f>
      </c>
      <c r="J9" s="158">
        <f>IF($D9=0,"",VLOOKUP($D9,'Absolutní-BODY'!$E$2:$O$161,8,FALSE))</f>
      </c>
      <c r="K9" s="158">
        <f>IF($D9=0,"",VLOOKUP($D9,'Absolutní-BODY'!$E$2:$O$161,9,FALSE))</f>
      </c>
      <c r="L9" s="158">
        <f>IF($D9=0,"",VLOOKUP($D9,'Absolutní-BODY'!$E$2:$O$161,10,FALSE))</f>
      </c>
      <c r="M9" s="158">
        <f>IF($D9=0,"",VLOOKUP($D9,'Absolutní-BODY'!$E$2:$O$161,11,FALSE))</f>
      </c>
      <c r="N9" s="164">
        <f t="shared" si="0"/>
      </c>
      <c r="O9" s="32">
        <f t="shared" si="1"/>
      </c>
      <c r="P9" s="32">
        <f t="shared" si="2"/>
      </c>
      <c r="Q9" s="32">
        <f t="shared" si="3"/>
      </c>
      <c r="R9" s="155"/>
      <c r="S9" s="155"/>
      <c r="T9" s="155"/>
      <c r="U9" s="155"/>
    </row>
    <row r="10" spans="1:21" ht="15">
      <c r="A10" s="175">
        <v>8</v>
      </c>
      <c r="B10" s="159">
        <f>IF(D10=0,"",VLOOKUP($D10,#REF!,2,FALSE))</f>
      </c>
      <c r="C10" s="160">
        <f>IF(D10=0,"",VLOOKUP($D10,#REF!,3,FALSE))</f>
      </c>
      <c r="D10" s="161"/>
      <c r="E10" s="158">
        <f>IF(D10=0,"",VLOOKUP($D10,#REF!,5,FALSE))</f>
      </c>
      <c r="F10" s="158">
        <f>IF($D10=0,"",VLOOKUP($D10,'Absolutní-BODY'!$E$2:$O$161,4,FALSE))</f>
      </c>
      <c r="G10" s="158">
        <f>IF($D10=0,"",VLOOKUP($D10,'Absolutní-BODY'!$E$2:$O$161,5,FALSE))</f>
      </c>
      <c r="H10" s="158">
        <f>IF($D10=0,"",VLOOKUP($D10,'Absolutní-BODY'!$E$2:$O$161,6,FALSE))</f>
      </c>
      <c r="I10" s="158">
        <f>IF($D10=0,"",VLOOKUP($D10,'Absolutní-BODY'!$E$2:$O$161,7,FALSE))</f>
      </c>
      <c r="J10" s="158">
        <f>IF($D10=0,"",VLOOKUP($D10,'Absolutní-BODY'!$E$2:$O$161,8,FALSE))</f>
      </c>
      <c r="K10" s="158">
        <f>IF($D10=0,"",VLOOKUP($D10,'Absolutní-BODY'!$E$2:$O$161,9,FALSE))</f>
      </c>
      <c r="L10" s="158">
        <f>IF($D10=0,"",VLOOKUP($D10,'Absolutní-BODY'!$E$2:$O$161,10,FALSE))</f>
      </c>
      <c r="M10" s="158">
        <f>IF($D10=0,"",VLOOKUP($D10,'Absolutní-BODY'!$E$2:$O$161,11,FALSE))</f>
      </c>
      <c r="N10" s="164">
        <f t="shared" si="0"/>
      </c>
      <c r="O10" s="32">
        <f t="shared" si="1"/>
      </c>
      <c r="P10" s="32">
        <f t="shared" si="2"/>
      </c>
      <c r="Q10" s="32">
        <f t="shared" si="3"/>
      </c>
      <c r="R10" s="155"/>
      <c r="S10" s="155"/>
      <c r="T10" s="155"/>
      <c r="U10" s="155"/>
    </row>
    <row r="11" spans="1:21" ht="15">
      <c r="A11" s="175">
        <v>9</v>
      </c>
      <c r="B11" s="159">
        <f>IF(D11=0,"",VLOOKUP($D11,#REF!,2,FALSE))</f>
      </c>
      <c r="C11" s="160">
        <f>IF(D11=0,"",VLOOKUP($D11,#REF!,3,FALSE))</f>
      </c>
      <c r="D11" s="161"/>
      <c r="E11" s="158">
        <f>IF(D11=0,"",VLOOKUP($D11,#REF!,5,FALSE))</f>
      </c>
      <c r="F11" s="158">
        <f>IF($D11=0,"",VLOOKUP($D11,'Absolutní-BODY'!$E$2:$O$161,4,FALSE))</f>
      </c>
      <c r="G11" s="158">
        <f>IF($D11=0,"",VLOOKUP($D11,'Absolutní-BODY'!$E$2:$O$161,5,FALSE))</f>
      </c>
      <c r="H11" s="158">
        <f>IF($D11=0,"",VLOOKUP($D11,'Absolutní-BODY'!$E$2:$O$161,6,FALSE))</f>
      </c>
      <c r="I11" s="158">
        <f>IF($D11=0,"",VLOOKUP($D11,'Absolutní-BODY'!$E$2:$O$161,7,FALSE))</f>
      </c>
      <c r="J11" s="158">
        <f>IF($D11=0,"",VLOOKUP($D11,'Absolutní-BODY'!$E$2:$O$161,8,FALSE))</f>
      </c>
      <c r="K11" s="158">
        <f>IF($D11=0,"",VLOOKUP($D11,'Absolutní-BODY'!$E$2:$O$161,9,FALSE))</f>
      </c>
      <c r="L11" s="158">
        <f>IF($D11=0,"",VLOOKUP($D11,'Absolutní-BODY'!$E$2:$O$161,10,FALSE))</f>
      </c>
      <c r="M11" s="158">
        <f>IF($D11=0,"",VLOOKUP($D11,'Absolutní-BODY'!$E$2:$O$161,11,FALSE))</f>
      </c>
      <c r="N11" s="164">
        <f t="shared" si="0"/>
      </c>
      <c r="O11" s="32">
        <f t="shared" si="1"/>
      </c>
      <c r="P11" s="32">
        <f t="shared" si="2"/>
      </c>
      <c r="Q11" s="32">
        <f t="shared" si="3"/>
      </c>
      <c r="R11" s="155"/>
      <c r="S11" s="155"/>
      <c r="T11" s="155"/>
      <c r="U11" s="155"/>
    </row>
    <row r="12" spans="1:21" ht="15">
      <c r="A12" s="175">
        <v>10</v>
      </c>
      <c r="B12" s="159">
        <f>IF(D12=0,"",VLOOKUP($D12,#REF!,2,FALSE))</f>
      </c>
      <c r="C12" s="160">
        <f>IF(D12=0,"",VLOOKUP($D12,#REF!,3,FALSE))</f>
      </c>
      <c r="D12" s="161"/>
      <c r="E12" s="158">
        <f>IF(D12=0,"",VLOOKUP($D12,#REF!,5,FALSE))</f>
      </c>
      <c r="F12" s="158">
        <f>IF($D12=0,"",VLOOKUP($D12,'Absolutní-BODY'!$E$2:$O$161,4,FALSE))</f>
      </c>
      <c r="G12" s="158">
        <f>IF($D12=0,"",VLOOKUP($D12,'Absolutní-BODY'!$E$2:$O$161,5,FALSE))</f>
      </c>
      <c r="H12" s="158">
        <f>IF($D12=0,"",VLOOKUP($D12,'Absolutní-BODY'!$E$2:$O$161,6,FALSE))</f>
      </c>
      <c r="I12" s="158">
        <f>IF($D12=0,"",VLOOKUP($D12,'Absolutní-BODY'!$E$2:$O$161,7,FALSE))</f>
      </c>
      <c r="J12" s="158">
        <f>IF($D12=0,"",VLOOKUP($D12,'Absolutní-BODY'!$E$2:$O$161,8,FALSE))</f>
      </c>
      <c r="K12" s="158">
        <f>IF($D12=0,"",VLOOKUP($D12,'Absolutní-BODY'!$E$2:$O$161,9,FALSE))</f>
      </c>
      <c r="L12" s="158">
        <f>IF($D12=0,"",VLOOKUP($D12,'Absolutní-BODY'!$E$2:$O$161,10,FALSE))</f>
      </c>
      <c r="M12" s="158">
        <f>IF($D12=0,"",VLOOKUP($D12,'Absolutní-BODY'!$E$2:$O$161,11,FALSE))</f>
      </c>
      <c r="N12" s="164">
        <f t="shared" si="0"/>
      </c>
      <c r="O12" s="32">
        <f t="shared" si="1"/>
      </c>
      <c r="P12" s="32">
        <f t="shared" si="2"/>
      </c>
      <c r="Q12" s="32">
        <f t="shared" si="3"/>
      </c>
      <c r="R12" s="155"/>
      <c r="S12" s="155"/>
      <c r="T12" s="155"/>
      <c r="U12" s="155"/>
    </row>
    <row r="13" spans="1:21" ht="15">
      <c r="A13" s="175">
        <v>11</v>
      </c>
      <c r="B13" s="159">
        <f>IF(D13=0,"",VLOOKUP($D13,#REF!,2,FALSE))</f>
      </c>
      <c r="C13" s="160">
        <f>IF(D13=0,"",VLOOKUP($D13,#REF!,3,FALSE))</f>
      </c>
      <c r="D13" s="161"/>
      <c r="E13" s="158">
        <f>IF(D13=0,"",VLOOKUP($D13,#REF!,5,FALSE))</f>
      </c>
      <c r="F13" s="158">
        <f>IF($D13=0,"",VLOOKUP($D13,'Absolutní-BODY'!$E$2:$O$161,4,FALSE))</f>
      </c>
      <c r="G13" s="158">
        <f>IF($D13=0,"",VLOOKUP($D13,'Absolutní-BODY'!$E$2:$O$161,5,FALSE))</f>
      </c>
      <c r="H13" s="158">
        <f>IF($D13=0,"",VLOOKUP($D13,'Absolutní-BODY'!$E$2:$O$161,6,FALSE))</f>
      </c>
      <c r="I13" s="158">
        <f>IF($D13=0,"",VLOOKUP($D13,'Absolutní-BODY'!$E$2:$O$161,7,FALSE))</f>
      </c>
      <c r="J13" s="158">
        <f>IF($D13=0,"",VLOOKUP($D13,'Absolutní-BODY'!$E$2:$O$161,8,FALSE))</f>
      </c>
      <c r="K13" s="158">
        <f>IF($D13=0,"",VLOOKUP($D13,'Absolutní-BODY'!$E$2:$O$161,9,FALSE))</f>
      </c>
      <c r="L13" s="158">
        <f>IF($D13=0,"",VLOOKUP($D13,'Absolutní-BODY'!$E$2:$O$161,10,FALSE))</f>
      </c>
      <c r="M13" s="158">
        <f>IF($D13=0,"",VLOOKUP($D13,'Absolutní-BODY'!$E$2:$O$161,11,FALSE))</f>
      </c>
      <c r="N13" s="164">
        <f t="shared" si="0"/>
      </c>
      <c r="O13" s="32">
        <f t="shared" si="1"/>
      </c>
      <c r="P13" s="32">
        <f t="shared" si="2"/>
      </c>
      <c r="Q13" s="32">
        <f t="shared" si="3"/>
      </c>
      <c r="R13" s="155"/>
      <c r="S13" s="155"/>
      <c r="T13" s="155"/>
      <c r="U13" s="155"/>
    </row>
    <row r="14" spans="1:21" ht="15">
      <c r="A14" s="175">
        <v>12</v>
      </c>
      <c r="B14" s="159">
        <f>IF(D14=0,"",VLOOKUP($D14,#REF!,2,FALSE))</f>
      </c>
      <c r="C14" s="160">
        <f>IF(D14=0,"",VLOOKUP($D14,#REF!,3,FALSE))</f>
      </c>
      <c r="D14" s="161"/>
      <c r="E14" s="158">
        <f>IF(D14=0,"",VLOOKUP($D14,#REF!,5,FALSE))</f>
      </c>
      <c r="F14" s="158">
        <f>IF($D14=0,"",VLOOKUP($D14,'Absolutní-BODY'!$E$2:$O$161,4,FALSE))</f>
      </c>
      <c r="G14" s="158">
        <f>IF($D14=0,"",VLOOKUP($D14,'Absolutní-BODY'!$E$2:$O$161,5,FALSE))</f>
      </c>
      <c r="H14" s="158">
        <f>IF($D14=0,"",VLOOKUP($D14,'Absolutní-BODY'!$E$2:$O$161,6,FALSE))</f>
      </c>
      <c r="I14" s="158">
        <f>IF($D14=0,"",VLOOKUP($D14,'Absolutní-BODY'!$E$2:$O$161,7,FALSE))</f>
      </c>
      <c r="J14" s="158">
        <f>IF($D14=0,"",VLOOKUP($D14,'Absolutní-BODY'!$E$2:$O$161,8,FALSE))</f>
      </c>
      <c r="K14" s="158">
        <f>IF($D14=0,"",VLOOKUP($D14,'Absolutní-BODY'!$E$2:$O$161,9,FALSE))</f>
      </c>
      <c r="L14" s="158">
        <f>IF($D14=0,"",VLOOKUP($D14,'Absolutní-BODY'!$E$2:$O$161,10,FALSE))</f>
      </c>
      <c r="M14" s="158">
        <f>IF($D14=0,"",VLOOKUP($D14,'Absolutní-BODY'!$E$2:$O$161,11,FALSE))</f>
      </c>
      <c r="N14" s="164">
        <f t="shared" si="0"/>
      </c>
      <c r="O14" s="32">
        <f t="shared" si="1"/>
      </c>
      <c r="P14" s="32">
        <f t="shared" si="2"/>
      </c>
      <c r="Q14" s="32">
        <f t="shared" si="3"/>
      </c>
      <c r="R14" s="155"/>
      <c r="S14" s="155"/>
      <c r="T14" s="155"/>
      <c r="U14" s="155"/>
    </row>
    <row r="15" spans="1:21" ht="15">
      <c r="A15" s="175">
        <v>13</v>
      </c>
      <c r="B15" s="159">
        <f>IF(D15=0,"",VLOOKUP($D15,#REF!,2,FALSE))</f>
      </c>
      <c r="C15" s="160">
        <f>IF(D15=0,"",VLOOKUP($D15,#REF!,3,FALSE))</f>
      </c>
      <c r="D15" s="161"/>
      <c r="E15" s="158">
        <f>IF(D15=0,"",VLOOKUP($D15,#REF!,5,FALSE))</f>
      </c>
      <c r="F15" s="158">
        <f>IF($D15=0,"",VLOOKUP($D15,'Absolutní-BODY'!$E$2:$O$161,4,FALSE))</f>
      </c>
      <c r="G15" s="158">
        <f>IF($D15=0,"",VLOOKUP($D15,'Absolutní-BODY'!$E$2:$O$161,5,FALSE))</f>
      </c>
      <c r="H15" s="158">
        <f>IF($D15=0,"",VLOOKUP($D15,'Absolutní-BODY'!$E$2:$O$161,6,FALSE))</f>
      </c>
      <c r="I15" s="158">
        <f>IF($D15=0,"",VLOOKUP($D15,'Absolutní-BODY'!$E$2:$O$161,7,FALSE))</f>
      </c>
      <c r="J15" s="158">
        <f>IF($D15=0,"",VLOOKUP($D15,'Absolutní-BODY'!$E$2:$O$161,8,FALSE))</f>
      </c>
      <c r="K15" s="158">
        <f>IF($D15=0,"",VLOOKUP($D15,'Absolutní-BODY'!$E$2:$O$161,9,FALSE))</f>
      </c>
      <c r="L15" s="158">
        <f>IF($D15=0,"",VLOOKUP($D15,'Absolutní-BODY'!$E$2:$O$161,10,FALSE))</f>
      </c>
      <c r="M15" s="158">
        <f>IF($D15=0,"",VLOOKUP($D15,'Absolutní-BODY'!$E$2:$O$161,11,FALSE))</f>
      </c>
      <c r="N15" s="164">
        <f t="shared" si="0"/>
      </c>
      <c r="O15" s="32">
        <f t="shared" si="1"/>
      </c>
      <c r="P15" s="32">
        <f t="shared" si="2"/>
      </c>
      <c r="Q15" s="32">
        <f t="shared" si="3"/>
      </c>
      <c r="R15" s="155"/>
      <c r="S15" s="155"/>
      <c r="T15" s="155"/>
      <c r="U15" s="155"/>
    </row>
    <row r="16" spans="1:21" ht="15">
      <c r="A16" s="175">
        <v>14</v>
      </c>
      <c r="B16" s="159">
        <f>IF(D16=0,"",VLOOKUP($D16,#REF!,2,FALSE))</f>
      </c>
      <c r="C16" s="160">
        <f>IF(D16=0,"",VLOOKUP($D16,#REF!,3,FALSE))</f>
      </c>
      <c r="D16" s="157"/>
      <c r="E16" s="158">
        <f>IF(D16=0,"",VLOOKUP($D16,#REF!,5,FALSE))</f>
      </c>
      <c r="F16" s="158">
        <f>IF($D16=0,"",VLOOKUP($D16,'Absolutní-BODY'!$E$2:$O$161,4,FALSE))</f>
      </c>
      <c r="G16" s="158">
        <f>IF($D16=0,"",VLOOKUP($D16,'Absolutní-BODY'!$E$2:$O$161,5,FALSE))</f>
      </c>
      <c r="H16" s="158">
        <f>IF($D16=0,"",VLOOKUP($D16,'Absolutní-BODY'!$E$2:$O$161,6,FALSE))</f>
      </c>
      <c r="I16" s="158">
        <f>IF($D16=0,"",VLOOKUP($D16,'Absolutní-BODY'!$E$2:$O$161,7,FALSE))</f>
      </c>
      <c r="J16" s="158">
        <f>IF($D16=0,"",VLOOKUP($D16,'Absolutní-BODY'!$E$2:$O$161,8,FALSE))</f>
      </c>
      <c r="K16" s="158">
        <f>IF($D16=0,"",VLOOKUP($D16,'Absolutní-BODY'!$E$2:$O$161,9,FALSE))</f>
      </c>
      <c r="L16" s="158">
        <f>IF($D16=0,"",VLOOKUP($D16,'Absolutní-BODY'!$E$2:$O$161,10,FALSE))</f>
      </c>
      <c r="M16" s="158">
        <f>IF($D16=0,"",VLOOKUP($D16,'Absolutní-BODY'!$E$2:$O$161,11,FALSE))</f>
      </c>
      <c r="N16" s="164">
        <f t="shared" si="0"/>
      </c>
      <c r="O16" s="32">
        <f t="shared" si="1"/>
      </c>
      <c r="P16" s="32">
        <f t="shared" si="2"/>
      </c>
      <c r="Q16" s="32">
        <f t="shared" si="3"/>
      </c>
      <c r="R16" s="155"/>
      <c r="S16" s="155"/>
      <c r="T16" s="155"/>
      <c r="U16" s="155"/>
    </row>
    <row r="17" spans="1:21" ht="15">
      <c r="A17" s="175">
        <v>15</v>
      </c>
      <c r="B17" s="159">
        <f>IF(D17=0,"",VLOOKUP($D17,#REF!,2,FALSE))</f>
      </c>
      <c r="C17" s="160">
        <f>IF(D17=0,"",VLOOKUP($D17,#REF!,3,FALSE))</f>
      </c>
      <c r="D17" s="161"/>
      <c r="E17" s="158">
        <f>IF(D17=0,"",VLOOKUP($D17,#REF!,5,FALSE))</f>
      </c>
      <c r="F17" s="158">
        <f>IF($D17=0,"",VLOOKUP($D17,'Absolutní-BODY'!$E$2:$O$161,4,FALSE))</f>
      </c>
      <c r="G17" s="158">
        <f>IF($D17=0,"",VLOOKUP($D17,'Absolutní-BODY'!$E$2:$O$161,5,FALSE))</f>
      </c>
      <c r="H17" s="158">
        <f>IF($D17=0,"",VLOOKUP($D17,'Absolutní-BODY'!$E$2:$O$161,6,FALSE))</f>
      </c>
      <c r="I17" s="158">
        <f>IF($D17=0,"",VLOOKUP($D17,'Absolutní-BODY'!$E$2:$O$161,7,FALSE))</f>
      </c>
      <c r="J17" s="158">
        <f>IF($D17=0,"",VLOOKUP($D17,'Absolutní-BODY'!$E$2:$O$161,8,FALSE))</f>
      </c>
      <c r="K17" s="158">
        <f>IF($D17=0,"",VLOOKUP($D17,'Absolutní-BODY'!$E$2:$O$161,9,FALSE))</f>
      </c>
      <c r="L17" s="158">
        <f>IF($D17=0,"",VLOOKUP($D17,'Absolutní-BODY'!$E$2:$O$161,10,FALSE))</f>
      </c>
      <c r="M17" s="158">
        <f>IF($D17=0,"",VLOOKUP($D17,'Absolutní-BODY'!$E$2:$O$161,11,FALSE))</f>
      </c>
      <c r="N17" s="164">
        <f t="shared" si="0"/>
      </c>
      <c r="O17" s="32">
        <f t="shared" si="1"/>
      </c>
      <c r="P17" s="32">
        <f t="shared" si="2"/>
      </c>
      <c r="Q17" s="32">
        <f t="shared" si="3"/>
      </c>
      <c r="R17" s="155"/>
      <c r="S17" s="155"/>
      <c r="T17" s="155"/>
      <c r="U17" s="155"/>
    </row>
    <row r="18" spans="1:21" ht="15">
      <c r="A18" s="175">
        <v>16</v>
      </c>
      <c r="B18" s="159">
        <f>IF(D18=0,"",VLOOKUP($D18,#REF!,2,FALSE))</f>
      </c>
      <c r="C18" s="160">
        <f>IF(D18=0,"",VLOOKUP($D18,#REF!,3,FALSE))</f>
      </c>
      <c r="D18" s="161"/>
      <c r="E18" s="158">
        <f>IF(D18=0,"",VLOOKUP($D18,#REF!,5,FALSE))</f>
      </c>
      <c r="F18" s="158">
        <f>IF($D18=0,"",VLOOKUP($D18,'Absolutní-BODY'!$E$2:$O$161,4,FALSE))</f>
      </c>
      <c r="G18" s="158">
        <f>IF($D18=0,"",VLOOKUP($D18,'Absolutní-BODY'!$E$2:$O$161,5,FALSE))</f>
      </c>
      <c r="H18" s="158">
        <f>IF($D18=0,"",VLOOKUP($D18,'Absolutní-BODY'!$E$2:$O$161,6,FALSE))</f>
      </c>
      <c r="I18" s="158">
        <f>IF($D18=0,"",VLOOKUP($D18,'Absolutní-BODY'!$E$2:$O$161,7,FALSE))</f>
      </c>
      <c r="J18" s="158">
        <f>IF($D18=0,"",VLOOKUP($D18,'Absolutní-BODY'!$E$2:$O$161,8,FALSE))</f>
      </c>
      <c r="K18" s="158">
        <f>IF($D18=0,"",VLOOKUP($D18,'Absolutní-BODY'!$E$2:$O$161,9,FALSE))</f>
      </c>
      <c r="L18" s="158">
        <f>IF($D18=0,"",VLOOKUP($D18,'Absolutní-BODY'!$E$2:$O$161,10,FALSE))</f>
      </c>
      <c r="M18" s="158">
        <f>IF($D18=0,"",VLOOKUP($D18,'Absolutní-BODY'!$E$2:$O$161,11,FALSE))</f>
      </c>
      <c r="N18" s="164">
        <f t="shared" si="0"/>
      </c>
      <c r="O18" s="32">
        <f t="shared" si="1"/>
      </c>
      <c r="P18" s="32">
        <f t="shared" si="2"/>
      </c>
      <c r="Q18" s="32">
        <f t="shared" si="3"/>
      </c>
      <c r="R18" s="155"/>
      <c r="S18" s="155"/>
      <c r="T18" s="155"/>
      <c r="U18" s="155"/>
    </row>
    <row r="19" spans="1:21" ht="15">
      <c r="A19" s="175">
        <v>17</v>
      </c>
      <c r="B19" s="156">
        <f>IF(D19=0,"",VLOOKUP($D19,#REF!,2,FALSE))</f>
      </c>
      <c r="C19" s="156">
        <f>IF(D19=0,"",VLOOKUP($D19,#REF!,3,FALSE))</f>
      </c>
      <c r="D19" s="157"/>
      <c r="E19" s="158">
        <f>IF(D19=0,"",VLOOKUP($D19,#REF!,5,FALSE))</f>
      </c>
      <c r="F19" s="158">
        <f>IF($D19=0,"",VLOOKUP($D19,'Absolutní-BODY'!$E$2:$O$161,4,FALSE))</f>
      </c>
      <c r="G19" s="158">
        <f>IF($D19=0,"",VLOOKUP($D19,'Absolutní-BODY'!$E$2:$O$161,5,FALSE))</f>
      </c>
      <c r="H19" s="158">
        <f>IF($D19=0,"",VLOOKUP($D19,'Absolutní-BODY'!$E$2:$O$161,6,FALSE))</f>
      </c>
      <c r="I19" s="158">
        <f>IF($D19=0,"",VLOOKUP($D19,'Absolutní-BODY'!$E$2:$O$161,7,FALSE))</f>
      </c>
      <c r="J19" s="158">
        <f>IF($D19=0,"",VLOOKUP($D19,'Absolutní-BODY'!$E$2:$O$161,8,FALSE))</f>
      </c>
      <c r="K19" s="158">
        <f>IF($D19=0,"",VLOOKUP($D19,'Absolutní-BODY'!$E$2:$O$161,9,FALSE))</f>
      </c>
      <c r="L19" s="158">
        <f>IF($D19=0,"",VLOOKUP($D19,'Absolutní-BODY'!$E$2:$O$161,10,FALSE))</f>
      </c>
      <c r="M19" s="158">
        <f>IF($D19=0,"",VLOOKUP($D19,'Absolutní-BODY'!$E$2:$O$161,11,FALSE))</f>
      </c>
      <c r="N19" s="164">
        <f t="shared" si="0"/>
      </c>
      <c r="O19" s="32">
        <f t="shared" si="1"/>
      </c>
      <c r="P19" s="32">
        <f t="shared" si="2"/>
      </c>
      <c r="Q19" s="32">
        <f t="shared" si="3"/>
      </c>
      <c r="R19" s="155"/>
      <c r="S19" s="155"/>
      <c r="T19" s="155"/>
      <c r="U19" s="155"/>
    </row>
    <row r="20" spans="1:21" ht="15">
      <c r="A20" s="175">
        <v>18</v>
      </c>
      <c r="B20" s="156">
        <f>IF(D20=0,"",VLOOKUP($D20,#REF!,2,FALSE))</f>
      </c>
      <c r="C20" s="156">
        <f>IF(D20=0,"",VLOOKUP($D20,#REF!,3,FALSE))</f>
      </c>
      <c r="D20" s="157"/>
      <c r="E20" s="158">
        <f>IF(D20=0,"",VLOOKUP($D20,#REF!,5,FALSE))</f>
      </c>
      <c r="F20" s="158">
        <f>IF($D20=0,"",VLOOKUP($D20,'Absolutní-BODY'!$E$2:$O$161,4,FALSE))</f>
      </c>
      <c r="G20" s="158">
        <f>IF($D20=0,"",VLOOKUP($D20,'Absolutní-BODY'!$E$2:$O$161,5,FALSE))</f>
      </c>
      <c r="H20" s="158">
        <f>IF($D20=0,"",VLOOKUP($D20,'Absolutní-BODY'!$E$2:$O$161,6,FALSE))</f>
      </c>
      <c r="I20" s="158">
        <f>IF($D20=0,"",VLOOKUP($D20,'Absolutní-BODY'!$E$2:$O$161,7,FALSE))</f>
      </c>
      <c r="J20" s="158">
        <f>IF($D20=0,"",VLOOKUP($D20,'Absolutní-BODY'!$E$2:$O$161,8,FALSE))</f>
      </c>
      <c r="K20" s="158">
        <f>IF($D20=0,"",VLOOKUP($D20,'Absolutní-BODY'!$E$2:$O$161,9,FALSE))</f>
      </c>
      <c r="L20" s="158">
        <f>IF($D20=0,"",VLOOKUP($D20,'Absolutní-BODY'!$E$2:$O$161,10,FALSE))</f>
      </c>
      <c r="M20" s="158">
        <f>IF($D20=0,"",VLOOKUP($D20,'Absolutní-BODY'!$E$2:$O$161,11,FALSE))</f>
      </c>
      <c r="N20" s="164">
        <f t="shared" si="0"/>
      </c>
      <c r="O20" s="32">
        <f t="shared" si="1"/>
      </c>
      <c r="P20" s="32">
        <f t="shared" si="2"/>
      </c>
      <c r="Q20" s="32">
        <f t="shared" si="3"/>
      </c>
      <c r="R20" s="155"/>
      <c r="S20" s="155"/>
      <c r="T20" s="155"/>
      <c r="U20" s="155"/>
    </row>
    <row r="21" spans="1:21" ht="15">
      <c r="A21" s="175">
        <v>19</v>
      </c>
      <c r="B21" s="156">
        <f>IF(D21=0,"",VLOOKUP($D21,#REF!,2,FALSE))</f>
      </c>
      <c r="C21" s="156">
        <f>IF(D21=0,"",VLOOKUP($D21,#REF!,3,FALSE))</f>
      </c>
      <c r="D21" s="157"/>
      <c r="E21" s="158">
        <f>IF(D21=0,"",VLOOKUP($D21,#REF!,5,FALSE))</f>
      </c>
      <c r="F21" s="158">
        <f>IF($D21=0,"",VLOOKUP($D21,'Absolutní-BODY'!$E$2:$O$161,4,FALSE))</f>
      </c>
      <c r="G21" s="158">
        <f>IF($D21=0,"",VLOOKUP($D21,'Absolutní-BODY'!$E$2:$O$161,5,FALSE))</f>
      </c>
      <c r="H21" s="158">
        <f>IF($D21=0,"",VLOOKUP($D21,'Absolutní-BODY'!$E$2:$O$161,6,FALSE))</f>
      </c>
      <c r="I21" s="158">
        <f>IF($D21=0,"",VLOOKUP($D21,'Absolutní-BODY'!$E$2:$O$161,7,FALSE))</f>
      </c>
      <c r="J21" s="158">
        <f>IF($D21=0,"",VLOOKUP($D21,'Absolutní-BODY'!$E$2:$O$161,8,FALSE))</f>
      </c>
      <c r="K21" s="158">
        <f>IF($D21=0,"",VLOOKUP($D21,'Absolutní-BODY'!$E$2:$O$161,9,FALSE))</f>
      </c>
      <c r="L21" s="158">
        <f>IF($D21=0,"",VLOOKUP($D21,'Absolutní-BODY'!$E$2:$O$161,10,FALSE))</f>
      </c>
      <c r="M21" s="158">
        <f>IF($D21=0,"",VLOOKUP($D21,'Absolutní-BODY'!$E$2:$O$161,11,FALSE))</f>
      </c>
      <c r="N21" s="164">
        <f t="shared" si="0"/>
      </c>
      <c r="O21" s="32">
        <f t="shared" si="1"/>
      </c>
      <c r="P21" s="32">
        <f t="shared" si="2"/>
      </c>
      <c r="Q21" s="32">
        <f t="shared" si="3"/>
      </c>
      <c r="R21" s="155"/>
      <c r="S21" s="155"/>
      <c r="T21" s="155"/>
      <c r="U21" s="155"/>
    </row>
    <row r="22" spans="1:21" ht="15">
      <c r="A22" s="175">
        <v>20</v>
      </c>
      <c r="B22" s="156">
        <f>IF(D22=0,"",VLOOKUP($D22,#REF!,2,FALSE))</f>
      </c>
      <c r="C22" s="156">
        <f>IF(D22=0,"",VLOOKUP($D22,#REF!,3,FALSE))</f>
      </c>
      <c r="D22" s="157"/>
      <c r="E22" s="158">
        <f>IF(D22=0,"",VLOOKUP($D22,#REF!,5,FALSE))</f>
      </c>
      <c r="F22" s="158">
        <f>IF($D22=0,"",VLOOKUP($D22,'Absolutní-BODY'!$E$2:$O$161,4,FALSE))</f>
      </c>
      <c r="G22" s="158">
        <f>IF($D22=0,"",VLOOKUP($D22,'Absolutní-BODY'!$E$2:$O$161,5,FALSE))</f>
      </c>
      <c r="H22" s="158">
        <f>IF($D22=0,"",VLOOKUP($D22,'Absolutní-BODY'!$E$2:$O$161,6,FALSE))</f>
      </c>
      <c r="I22" s="158">
        <f>IF($D22=0,"",VLOOKUP($D22,'Absolutní-BODY'!$E$2:$O$161,7,FALSE))</f>
      </c>
      <c r="J22" s="158">
        <f>IF($D22=0,"",VLOOKUP($D22,'Absolutní-BODY'!$E$2:$O$161,8,FALSE))</f>
      </c>
      <c r="K22" s="158">
        <f>IF($D22=0,"",VLOOKUP($D22,'Absolutní-BODY'!$E$2:$O$161,9,FALSE))</f>
      </c>
      <c r="L22" s="158">
        <f>IF($D22=0,"",VLOOKUP($D22,'Absolutní-BODY'!$E$2:$O$161,10,FALSE))</f>
      </c>
      <c r="M22" s="158">
        <f>IF($D22=0,"",VLOOKUP($D22,'Absolutní-BODY'!$E$2:$O$161,11,FALSE))</f>
      </c>
      <c r="N22" s="164">
        <f t="shared" si="0"/>
      </c>
      <c r="O22" s="32">
        <f t="shared" si="1"/>
      </c>
      <c r="P22" s="32">
        <f t="shared" si="2"/>
      </c>
      <c r="Q22" s="32">
        <f t="shared" si="3"/>
      </c>
      <c r="R22" s="155"/>
      <c r="S22" s="155"/>
      <c r="T22" s="155"/>
      <c r="U22" s="155"/>
    </row>
    <row r="23" spans="1:21" ht="15">
      <c r="A23" s="175">
        <v>21</v>
      </c>
      <c r="B23" s="159">
        <f>IF(D23=0,"",VLOOKUP($D23,#REF!,2,FALSE))</f>
      </c>
      <c r="C23" s="160">
        <f>IF(D23=0,"",VLOOKUP($D23,#REF!,3,FALSE))</f>
      </c>
      <c r="D23" s="161"/>
      <c r="E23" s="158">
        <f>IF(D23=0,"",VLOOKUP($D23,#REF!,5,FALSE))</f>
      </c>
      <c r="F23" s="158">
        <f>IF($D23=0,"",VLOOKUP($D23,'Absolutní-BODY'!$E$2:$O$161,4,FALSE))</f>
      </c>
      <c r="G23" s="158">
        <f>IF($D23=0,"",VLOOKUP($D23,'Absolutní-BODY'!$E$2:$O$161,5,FALSE))</f>
      </c>
      <c r="H23" s="158">
        <f>IF($D23=0,"",VLOOKUP($D23,'Absolutní-BODY'!$E$2:$O$161,6,FALSE))</f>
      </c>
      <c r="I23" s="158">
        <f>IF($D23=0,"",VLOOKUP($D23,'Absolutní-BODY'!$E$2:$O$161,7,FALSE))</f>
      </c>
      <c r="J23" s="158">
        <f>IF($D23=0,"",VLOOKUP($D23,'Absolutní-BODY'!$E$2:$O$161,8,FALSE))</f>
      </c>
      <c r="K23" s="158">
        <f>IF($D23=0,"",VLOOKUP($D23,'Absolutní-BODY'!$E$2:$O$161,9,FALSE))</f>
      </c>
      <c r="L23" s="158">
        <f>IF($D23=0,"",VLOOKUP($D23,'Absolutní-BODY'!$E$2:$O$161,10,FALSE))</f>
      </c>
      <c r="M23" s="158">
        <f>IF($D23=0,"",VLOOKUP($D23,'Absolutní-BODY'!$E$2:$O$161,11,FALSE))</f>
      </c>
      <c r="N23" s="164">
        <f t="shared" si="0"/>
      </c>
      <c r="O23" s="32">
        <f t="shared" si="1"/>
      </c>
      <c r="P23" s="32">
        <f t="shared" si="2"/>
      </c>
      <c r="Q23" s="32">
        <f t="shared" si="3"/>
      </c>
      <c r="R23" s="155"/>
      <c r="S23" s="155"/>
      <c r="T23" s="155"/>
      <c r="U23" s="155"/>
    </row>
    <row r="24" spans="1:21" ht="15">
      <c r="A24" s="175">
        <v>22</v>
      </c>
      <c r="B24" s="159">
        <f>IF(D24=0,"",VLOOKUP($D24,#REF!,2,FALSE))</f>
      </c>
      <c r="C24" s="160">
        <f>IF(D24=0,"",VLOOKUP($D24,#REF!,3,FALSE))</f>
      </c>
      <c r="D24" s="161"/>
      <c r="E24" s="158">
        <f>IF(D24=0,"",VLOOKUP($D24,#REF!,5,FALSE))</f>
      </c>
      <c r="F24" s="158">
        <f>IF($D24=0,"",VLOOKUP($D24,'Absolutní-BODY'!$E$2:$O$161,4,FALSE))</f>
      </c>
      <c r="G24" s="158">
        <f>IF($D24=0,"",VLOOKUP($D24,'Absolutní-BODY'!$E$2:$O$161,5,FALSE))</f>
      </c>
      <c r="H24" s="158">
        <f>IF($D24=0,"",VLOOKUP($D24,'Absolutní-BODY'!$E$2:$O$161,6,FALSE))</f>
      </c>
      <c r="I24" s="158">
        <f>IF($D24=0,"",VLOOKUP($D24,'Absolutní-BODY'!$E$2:$O$161,7,FALSE))</f>
      </c>
      <c r="J24" s="158">
        <f>IF($D24=0,"",VLOOKUP($D24,'Absolutní-BODY'!$E$2:$O$161,8,FALSE))</f>
      </c>
      <c r="K24" s="158">
        <f>IF($D24=0,"",VLOOKUP($D24,'Absolutní-BODY'!$E$2:$O$161,9,FALSE))</f>
      </c>
      <c r="L24" s="158">
        <f>IF($D24=0,"",VLOOKUP($D24,'Absolutní-BODY'!$E$2:$O$161,10,FALSE))</f>
      </c>
      <c r="M24" s="158">
        <f>IF($D24=0,"",VLOOKUP($D24,'Absolutní-BODY'!$E$2:$O$161,11,FALSE))</f>
      </c>
      <c r="N24" s="164">
        <f t="shared" si="0"/>
      </c>
      <c r="O24" s="32">
        <f t="shared" si="1"/>
      </c>
      <c r="P24" s="32">
        <f t="shared" si="2"/>
      </c>
      <c r="Q24" s="32">
        <f t="shared" si="3"/>
      </c>
      <c r="R24" s="155"/>
      <c r="S24" s="155"/>
      <c r="T24" s="155"/>
      <c r="U24" s="155"/>
    </row>
    <row r="25" spans="1:21" ht="15">
      <c r="A25" s="175">
        <v>23</v>
      </c>
      <c r="B25" s="159">
        <f>IF(D25=0,"",VLOOKUP($D25,#REF!,2,FALSE))</f>
      </c>
      <c r="C25" s="160">
        <f>IF(D25=0,"",VLOOKUP($D25,#REF!,3,FALSE))</f>
      </c>
      <c r="D25" s="161"/>
      <c r="E25" s="158">
        <f>IF(D25=0,"",VLOOKUP($D25,#REF!,5,FALSE))</f>
      </c>
      <c r="F25" s="158">
        <f>IF($D25=0,"",VLOOKUP($D25,'Absolutní-BODY'!$E$2:$O$161,4,FALSE))</f>
      </c>
      <c r="G25" s="158">
        <f>IF($D25=0,"",VLOOKUP($D25,'Absolutní-BODY'!$E$2:$O$161,5,FALSE))</f>
      </c>
      <c r="H25" s="158">
        <f>IF($D25=0,"",VLOOKUP($D25,'Absolutní-BODY'!$E$2:$O$161,6,FALSE))</f>
      </c>
      <c r="I25" s="158">
        <f>IF($D25=0,"",VLOOKUP($D25,'Absolutní-BODY'!$E$2:$O$161,7,FALSE))</f>
      </c>
      <c r="J25" s="158">
        <f>IF($D25=0,"",VLOOKUP($D25,'Absolutní-BODY'!$E$2:$O$161,8,FALSE))</f>
      </c>
      <c r="K25" s="158">
        <f>IF($D25=0,"",VLOOKUP($D25,'Absolutní-BODY'!$E$2:$O$161,9,FALSE))</f>
      </c>
      <c r="L25" s="158">
        <f>IF($D25=0,"",VLOOKUP($D25,'Absolutní-BODY'!$E$2:$O$161,10,FALSE))</f>
      </c>
      <c r="M25" s="158">
        <f>IF($D25=0,"",VLOOKUP($D25,'Absolutní-BODY'!$E$2:$O$161,11,FALSE))</f>
      </c>
      <c r="N25" s="164">
        <f t="shared" si="0"/>
      </c>
      <c r="O25" s="32">
        <f t="shared" si="1"/>
      </c>
      <c r="P25" s="32">
        <f t="shared" si="2"/>
      </c>
      <c r="Q25" s="32">
        <f t="shared" si="3"/>
      </c>
      <c r="R25" s="155"/>
      <c r="S25" s="155"/>
      <c r="T25" s="155"/>
      <c r="U25" s="155"/>
    </row>
    <row r="26" spans="1:21" ht="15">
      <c r="A26" s="175">
        <v>24</v>
      </c>
      <c r="B26" s="159">
        <f>IF(D26=0,"",VLOOKUP($D26,#REF!,2,FALSE))</f>
      </c>
      <c r="C26" s="160">
        <f>IF(D26=0,"",VLOOKUP($D26,#REF!,3,FALSE))</f>
      </c>
      <c r="D26" s="161"/>
      <c r="E26" s="158">
        <f>IF(D26=0,"",VLOOKUP($D26,#REF!,5,FALSE))</f>
      </c>
      <c r="F26" s="158">
        <f>IF($D26=0,"",VLOOKUP($D26,'Absolutní-BODY'!$E$2:$O$161,4,FALSE))</f>
      </c>
      <c r="G26" s="158">
        <f>IF($D26=0,"",VLOOKUP($D26,'Absolutní-BODY'!$E$2:$O$161,5,FALSE))</f>
      </c>
      <c r="H26" s="158">
        <f>IF($D26=0,"",VLOOKUP($D26,'Absolutní-BODY'!$E$2:$O$161,6,FALSE))</f>
      </c>
      <c r="I26" s="158">
        <f>IF($D26=0,"",VLOOKUP($D26,'Absolutní-BODY'!$E$2:$O$161,7,FALSE))</f>
      </c>
      <c r="J26" s="158">
        <f>IF($D26=0,"",VLOOKUP($D26,'Absolutní-BODY'!$E$2:$O$161,8,FALSE))</f>
      </c>
      <c r="K26" s="158">
        <f>IF($D26=0,"",VLOOKUP($D26,'Absolutní-BODY'!$E$2:$O$161,9,FALSE))</f>
      </c>
      <c r="L26" s="158">
        <f>IF($D26=0,"",VLOOKUP($D26,'Absolutní-BODY'!$E$2:$O$161,10,FALSE))</f>
      </c>
      <c r="M26" s="158">
        <f>IF($D26=0,"",VLOOKUP($D26,'Absolutní-BODY'!$E$2:$O$161,11,FALSE))</f>
      </c>
      <c r="N26" s="164">
        <f t="shared" si="0"/>
      </c>
      <c r="O26" s="32">
        <f t="shared" si="1"/>
      </c>
      <c r="P26" s="32">
        <f t="shared" si="2"/>
      </c>
      <c r="Q26" s="32">
        <f t="shared" si="3"/>
      </c>
      <c r="R26" s="155"/>
      <c r="S26" s="155"/>
      <c r="T26" s="155"/>
      <c r="U26" s="155"/>
    </row>
    <row r="27" spans="1:21" ht="15">
      <c r="A27" s="175">
        <v>25</v>
      </c>
      <c r="B27" s="159">
        <f>IF(D27=0,"",VLOOKUP($D27,#REF!,2,FALSE))</f>
      </c>
      <c r="C27" s="160">
        <f>IF(D27=0,"",VLOOKUP($D27,#REF!,3,FALSE))</f>
      </c>
      <c r="D27" s="161"/>
      <c r="E27" s="158">
        <f>IF(D27=0,"",VLOOKUP($D27,#REF!,5,FALSE))</f>
      </c>
      <c r="F27" s="158">
        <f>IF($D27=0,"",VLOOKUP($D27,'Absolutní-BODY'!$E$2:$O$161,4,FALSE))</f>
      </c>
      <c r="G27" s="158">
        <f>IF($D27=0,"",VLOOKUP($D27,'Absolutní-BODY'!$E$2:$O$161,5,FALSE))</f>
      </c>
      <c r="H27" s="158">
        <f>IF($D27=0,"",VLOOKUP($D27,'Absolutní-BODY'!$E$2:$O$161,6,FALSE))</f>
      </c>
      <c r="I27" s="158">
        <f>IF($D27=0,"",VLOOKUP($D27,'Absolutní-BODY'!$E$2:$O$161,7,FALSE))</f>
      </c>
      <c r="J27" s="158">
        <f>IF($D27=0,"",VLOOKUP($D27,'Absolutní-BODY'!$E$2:$O$161,8,FALSE))</f>
      </c>
      <c r="K27" s="158">
        <f>IF($D27=0,"",VLOOKUP($D27,'Absolutní-BODY'!$E$2:$O$161,9,FALSE))</f>
      </c>
      <c r="L27" s="158">
        <f>IF($D27=0,"",VLOOKUP($D27,'Absolutní-BODY'!$E$2:$O$161,10,FALSE))</f>
      </c>
      <c r="M27" s="158">
        <f>IF($D27=0,"",VLOOKUP($D27,'Absolutní-BODY'!$E$2:$O$161,11,FALSE))</f>
      </c>
      <c r="N27" s="164">
        <f t="shared" si="0"/>
      </c>
      <c r="O27" s="32">
        <f t="shared" si="1"/>
      </c>
      <c r="P27" s="32">
        <f t="shared" si="2"/>
      </c>
      <c r="Q27" s="32">
        <f t="shared" si="3"/>
      </c>
      <c r="R27" s="155"/>
      <c r="S27" s="155"/>
      <c r="T27" s="155"/>
      <c r="U27" s="155"/>
    </row>
    <row r="28" spans="1:21" ht="15">
      <c r="A28" s="175">
        <v>26</v>
      </c>
      <c r="B28" s="156">
        <f>IF(D28=0,"",VLOOKUP($D28,#REF!,2,FALSE))</f>
      </c>
      <c r="C28" s="156">
        <f>IF(D28=0,"",VLOOKUP($D28,#REF!,3,FALSE))</f>
      </c>
      <c r="D28" s="161"/>
      <c r="E28" s="158">
        <f>IF(D28=0,"",VLOOKUP($D28,#REF!,5,FALSE))</f>
      </c>
      <c r="F28" s="158">
        <f>IF($D28=0,"",VLOOKUP($D28,'Absolutní-BODY'!$E$2:$O$161,4,FALSE))</f>
      </c>
      <c r="G28" s="158">
        <f>IF($D28=0,"",VLOOKUP($D28,'Absolutní-BODY'!$E$2:$O$161,5,FALSE))</f>
      </c>
      <c r="H28" s="158">
        <f>IF($D28=0,"",VLOOKUP($D28,'Absolutní-BODY'!$E$2:$O$161,6,FALSE))</f>
      </c>
      <c r="I28" s="158">
        <f>IF($D28=0,"",VLOOKUP($D28,'Absolutní-BODY'!$E$2:$O$161,7,FALSE))</f>
      </c>
      <c r="J28" s="158">
        <f>IF($D28=0,"",VLOOKUP($D28,'Absolutní-BODY'!$E$2:$O$161,8,FALSE))</f>
      </c>
      <c r="K28" s="158">
        <f>IF($D28=0,"",VLOOKUP($D28,'Absolutní-BODY'!$E$2:$O$161,9,FALSE))</f>
      </c>
      <c r="L28" s="158">
        <f>IF($D28=0,"",VLOOKUP($D28,'Absolutní-BODY'!$E$2:$O$161,10,FALSE))</f>
      </c>
      <c r="M28" s="158">
        <f>IF($D28=0,"",VLOOKUP($D28,'Absolutní-BODY'!$E$2:$O$161,11,FALSE))</f>
      </c>
      <c r="N28" s="164">
        <f t="shared" si="0"/>
      </c>
      <c r="O28" s="32">
        <f t="shared" si="1"/>
      </c>
      <c r="P28" s="32">
        <f t="shared" si="2"/>
      </c>
      <c r="Q28" s="32">
        <f t="shared" si="3"/>
      </c>
      <c r="R28" s="155"/>
      <c r="S28" s="155"/>
      <c r="T28" s="155"/>
      <c r="U28" s="155"/>
    </row>
    <row r="29" spans="1:21" ht="15">
      <c r="A29" s="175">
        <v>27</v>
      </c>
      <c r="B29" s="159">
        <f>IF(D29=0,"",VLOOKUP($D29,#REF!,2,FALSE))</f>
      </c>
      <c r="C29" s="160">
        <f>IF(D29=0,"",VLOOKUP($D29,#REF!,3,FALSE))</f>
      </c>
      <c r="D29" s="161"/>
      <c r="E29" s="158">
        <f>IF(D29=0,"",VLOOKUP($D29,#REF!,5,FALSE))</f>
      </c>
      <c r="F29" s="158">
        <f>IF($D29=0,"",VLOOKUP($D29,'Absolutní-BODY'!$E$2:$O$161,4,FALSE))</f>
      </c>
      <c r="G29" s="158">
        <f>IF($D29=0,"",VLOOKUP($D29,'Absolutní-BODY'!$E$2:$O$161,5,FALSE))</f>
      </c>
      <c r="H29" s="158">
        <f>IF($D29=0,"",VLOOKUP($D29,'Absolutní-BODY'!$E$2:$O$161,6,FALSE))</f>
      </c>
      <c r="I29" s="158">
        <f>IF($D29=0,"",VLOOKUP($D29,'Absolutní-BODY'!$E$2:$O$161,7,FALSE))</f>
      </c>
      <c r="J29" s="158">
        <f>IF($D29=0,"",VLOOKUP($D29,'Absolutní-BODY'!$E$2:$O$161,8,FALSE))</f>
      </c>
      <c r="K29" s="158">
        <f>IF($D29=0,"",VLOOKUP($D29,'Absolutní-BODY'!$E$2:$O$161,9,FALSE))</f>
      </c>
      <c r="L29" s="158">
        <f>IF($D29=0,"",VLOOKUP($D29,'Absolutní-BODY'!$E$2:$O$161,10,FALSE))</f>
      </c>
      <c r="M29" s="158">
        <f>IF($D29=0,"",VLOOKUP($D29,'Absolutní-BODY'!$E$2:$O$161,11,FALSE))</f>
      </c>
      <c r="N29" s="164">
        <f t="shared" si="0"/>
      </c>
      <c r="O29" s="32">
        <f t="shared" si="1"/>
      </c>
      <c r="P29" s="32">
        <f t="shared" si="2"/>
      </c>
      <c r="Q29" s="32">
        <f t="shared" si="3"/>
      </c>
      <c r="R29" s="155"/>
      <c r="S29" s="155"/>
      <c r="T29" s="155"/>
      <c r="U29" s="155"/>
    </row>
    <row r="30" spans="1:21" ht="15">
      <c r="A30" s="175">
        <v>28</v>
      </c>
      <c r="B30" s="159">
        <f>IF(D30=0,"",VLOOKUP($D30,#REF!,2,FALSE))</f>
      </c>
      <c r="C30" s="160">
        <f>IF(D30=0,"",VLOOKUP($D30,#REF!,3,FALSE))</f>
      </c>
      <c r="D30" s="161"/>
      <c r="E30" s="158">
        <f>IF(D30=0,"",VLOOKUP($D30,#REF!,5,FALSE))</f>
      </c>
      <c r="F30" s="158">
        <f>IF($D30=0,"",VLOOKUP($D30,'Absolutní-BODY'!$E$2:$O$161,4,FALSE))</f>
      </c>
      <c r="G30" s="158">
        <f>IF($D30=0,"",VLOOKUP($D30,'Absolutní-BODY'!$E$2:$O$161,5,FALSE))</f>
      </c>
      <c r="H30" s="158">
        <f>IF($D30=0,"",VLOOKUP($D30,'Absolutní-BODY'!$E$2:$O$161,6,FALSE))</f>
      </c>
      <c r="I30" s="158">
        <f>IF($D30=0,"",VLOOKUP($D30,'Absolutní-BODY'!$E$2:$O$161,7,FALSE))</f>
      </c>
      <c r="J30" s="158">
        <f>IF($D30=0,"",VLOOKUP($D30,'Absolutní-BODY'!$E$2:$O$161,8,FALSE))</f>
      </c>
      <c r="K30" s="158">
        <f>IF($D30=0,"",VLOOKUP($D30,'Absolutní-BODY'!$E$2:$O$161,9,FALSE))</f>
      </c>
      <c r="L30" s="158">
        <f>IF($D30=0,"",VLOOKUP($D30,'Absolutní-BODY'!$E$2:$O$161,10,FALSE))</f>
      </c>
      <c r="M30" s="158">
        <f>IF($D30=0,"",VLOOKUP($D30,'Absolutní-BODY'!$E$2:$O$161,11,FALSE))</f>
      </c>
      <c r="N30" s="164">
        <f t="shared" si="0"/>
      </c>
      <c r="O30" s="32">
        <f t="shared" si="1"/>
      </c>
      <c r="P30" s="32">
        <f t="shared" si="2"/>
      </c>
      <c r="Q30" s="32">
        <f t="shared" si="3"/>
      </c>
      <c r="R30" s="155"/>
      <c r="S30" s="155"/>
      <c r="T30" s="155"/>
      <c r="U30" s="155"/>
    </row>
    <row r="31" spans="1:21" ht="15">
      <c r="A31" s="175">
        <v>29</v>
      </c>
      <c r="B31" s="159">
        <f>IF(D31=0,"",VLOOKUP($D31,#REF!,2,FALSE))</f>
      </c>
      <c r="C31" s="160">
        <f>IF(D31=0,"",VLOOKUP($D31,#REF!,3,FALSE))</f>
      </c>
      <c r="D31" s="161"/>
      <c r="E31" s="158">
        <f>IF(D31=0,"",VLOOKUP($D31,#REF!,5,FALSE))</f>
      </c>
      <c r="F31" s="158">
        <f>IF($D31=0,"",VLOOKUP($D31,'Absolutní-BODY'!$E$2:$O$161,4,FALSE))</f>
      </c>
      <c r="G31" s="158">
        <f>IF($D31=0,"",VLOOKUP($D31,'Absolutní-BODY'!$E$2:$O$161,5,FALSE))</f>
      </c>
      <c r="H31" s="158">
        <f>IF($D31=0,"",VLOOKUP($D31,'Absolutní-BODY'!$E$2:$O$161,6,FALSE))</f>
      </c>
      <c r="I31" s="158">
        <f>IF($D31=0,"",VLOOKUP($D31,'Absolutní-BODY'!$E$2:$O$161,7,FALSE))</f>
      </c>
      <c r="J31" s="158">
        <f>IF($D31=0,"",VLOOKUP($D31,'Absolutní-BODY'!$E$2:$O$161,8,FALSE))</f>
      </c>
      <c r="K31" s="158">
        <f>IF($D31=0,"",VLOOKUP($D31,'Absolutní-BODY'!$E$2:$O$161,9,FALSE))</f>
      </c>
      <c r="L31" s="158">
        <f>IF($D31=0,"",VLOOKUP($D31,'Absolutní-BODY'!$E$2:$O$161,10,FALSE))</f>
      </c>
      <c r="M31" s="158">
        <f>IF($D31=0,"",VLOOKUP($D31,'Absolutní-BODY'!$E$2:$O$161,11,FALSE))</f>
      </c>
      <c r="N31" s="164">
        <f t="shared" si="0"/>
      </c>
      <c r="O31" s="32">
        <f t="shared" si="1"/>
      </c>
      <c r="P31" s="32">
        <f t="shared" si="2"/>
      </c>
      <c r="Q31" s="32">
        <f t="shared" si="3"/>
      </c>
      <c r="R31" s="155"/>
      <c r="S31" s="155"/>
      <c r="T31" s="155"/>
      <c r="U31" s="155"/>
    </row>
    <row r="32" spans="1:21" ht="15">
      <c r="A32" s="175">
        <v>30</v>
      </c>
      <c r="B32" s="159">
        <f>IF(D32=0,"",VLOOKUP($D32,#REF!,2,FALSE))</f>
      </c>
      <c r="C32" s="160">
        <f>IF(D32=0,"",VLOOKUP($D32,#REF!,3,FALSE))</f>
      </c>
      <c r="D32" s="161"/>
      <c r="E32" s="158">
        <f>IF(D32=0,"",VLOOKUP($D32,#REF!,5,FALSE))</f>
      </c>
      <c r="F32" s="158">
        <f>IF($D32=0,"",VLOOKUP($D32,'Absolutní-BODY'!$E$2:$O$161,4,FALSE))</f>
      </c>
      <c r="G32" s="158">
        <f>IF($D32=0,"",VLOOKUP($D32,'Absolutní-BODY'!$E$2:$O$161,5,FALSE))</f>
      </c>
      <c r="H32" s="158">
        <f>IF($D32=0,"",VLOOKUP($D32,'Absolutní-BODY'!$E$2:$O$161,6,FALSE))</f>
      </c>
      <c r="I32" s="158">
        <f>IF($D32=0,"",VLOOKUP($D32,'Absolutní-BODY'!$E$2:$O$161,7,FALSE))</f>
      </c>
      <c r="J32" s="158">
        <f>IF($D32=0,"",VLOOKUP($D32,'Absolutní-BODY'!$E$2:$O$161,8,FALSE))</f>
      </c>
      <c r="K32" s="158">
        <f>IF($D32=0,"",VLOOKUP($D32,'Absolutní-BODY'!$E$2:$O$161,9,FALSE))</f>
      </c>
      <c r="L32" s="158">
        <f>IF($D32=0,"",VLOOKUP($D32,'Absolutní-BODY'!$E$2:$O$161,10,FALSE))</f>
      </c>
      <c r="M32" s="158">
        <f>IF($D32=0,"",VLOOKUP($D32,'Absolutní-BODY'!$E$2:$O$161,11,FALSE))</f>
      </c>
      <c r="N32" s="164">
        <f t="shared" si="0"/>
      </c>
      <c r="O32" s="32">
        <f t="shared" si="1"/>
      </c>
      <c r="P32" s="32">
        <f t="shared" si="2"/>
      </c>
      <c r="Q32" s="32">
        <f t="shared" si="3"/>
      </c>
      <c r="R32" s="155"/>
      <c r="S32" s="155"/>
      <c r="T32" s="155"/>
      <c r="U32" s="155"/>
    </row>
    <row r="33" spans="1:21" ht="15">
      <c r="A33" s="175">
        <v>31</v>
      </c>
      <c r="B33" s="159">
        <f>IF(D33=0,"",VLOOKUP($D33,#REF!,2,FALSE))</f>
      </c>
      <c r="C33" s="160">
        <f>IF(D33=0,"",VLOOKUP($D33,#REF!,3,FALSE))</f>
      </c>
      <c r="D33" s="161"/>
      <c r="E33" s="158">
        <f>IF(D33=0,"",VLOOKUP($D33,#REF!,5,FALSE))</f>
      </c>
      <c r="F33" s="158">
        <f>IF($D33=0,"",VLOOKUP($D33,'Absolutní-BODY'!$E$2:$O$161,4,FALSE))</f>
      </c>
      <c r="G33" s="158">
        <f>IF($D33=0,"",VLOOKUP($D33,'Absolutní-BODY'!$E$2:$O$161,5,FALSE))</f>
      </c>
      <c r="H33" s="158">
        <f>IF($D33=0,"",VLOOKUP($D33,'Absolutní-BODY'!$E$2:$O$161,6,FALSE))</f>
      </c>
      <c r="I33" s="158">
        <f>IF($D33=0,"",VLOOKUP($D33,'Absolutní-BODY'!$E$2:$O$161,7,FALSE))</f>
      </c>
      <c r="J33" s="158">
        <f>IF($D33=0,"",VLOOKUP($D33,'Absolutní-BODY'!$E$2:$O$161,8,FALSE))</f>
      </c>
      <c r="K33" s="158">
        <f>IF($D33=0,"",VLOOKUP($D33,'Absolutní-BODY'!$E$2:$O$161,9,FALSE))</f>
      </c>
      <c r="L33" s="158">
        <f>IF($D33=0,"",VLOOKUP($D33,'Absolutní-BODY'!$E$2:$O$161,10,FALSE))</f>
      </c>
      <c r="M33" s="158">
        <f>IF($D33=0,"",VLOOKUP($D33,'Absolutní-BODY'!$E$2:$O$161,11,FALSE))</f>
      </c>
      <c r="N33" s="164">
        <f t="shared" si="0"/>
      </c>
      <c r="O33" s="32">
        <f t="shared" si="1"/>
      </c>
      <c r="P33" s="32">
        <f t="shared" si="2"/>
      </c>
      <c r="Q33" s="32">
        <f t="shared" si="3"/>
      </c>
      <c r="R33" s="155"/>
      <c r="S33" s="155"/>
      <c r="T33" s="155"/>
      <c r="U33" s="155"/>
    </row>
    <row r="34" spans="1:21" ht="15">
      <c r="A34" s="175">
        <v>32</v>
      </c>
      <c r="B34" s="156">
        <f>IF(D34=0,"",VLOOKUP($D34,#REF!,2,FALSE))</f>
      </c>
      <c r="C34" s="156">
        <f>IF(D34=0,"",VLOOKUP($D34,#REF!,3,FALSE))</f>
      </c>
      <c r="D34" s="157"/>
      <c r="E34" s="158">
        <f>IF(D34=0,"",VLOOKUP($D34,#REF!,5,FALSE))</f>
      </c>
      <c r="F34" s="158">
        <f>IF($D34=0,"",VLOOKUP($D34,'Absolutní-BODY'!$E$2:$O$161,4,FALSE))</f>
      </c>
      <c r="G34" s="158">
        <f>IF($D34=0,"",VLOOKUP($D34,'Absolutní-BODY'!$E$2:$O$161,5,FALSE))</f>
      </c>
      <c r="H34" s="158">
        <f>IF($D34=0,"",VLOOKUP($D34,'Absolutní-BODY'!$E$2:$O$161,6,FALSE))</f>
      </c>
      <c r="I34" s="158">
        <f>IF($D34=0,"",VLOOKUP($D34,'Absolutní-BODY'!$E$2:$O$161,7,FALSE))</f>
      </c>
      <c r="J34" s="158">
        <f>IF($D34=0,"",VLOOKUP($D34,'Absolutní-BODY'!$E$2:$O$161,8,FALSE))</f>
      </c>
      <c r="K34" s="158">
        <f>IF($D34=0,"",VLOOKUP($D34,'Absolutní-BODY'!$E$2:$O$161,9,FALSE))</f>
      </c>
      <c r="L34" s="158">
        <f>IF($D34=0,"",VLOOKUP($D34,'Absolutní-BODY'!$E$2:$O$161,10,FALSE))</f>
      </c>
      <c r="M34" s="158">
        <f>IF($D34=0,"",VLOOKUP($D34,'Absolutní-BODY'!$E$2:$O$161,11,FALSE))</f>
      </c>
      <c r="N34" s="164">
        <f t="shared" si="0"/>
      </c>
      <c r="O34" s="32">
        <f t="shared" si="1"/>
      </c>
      <c r="P34" s="32">
        <f t="shared" si="2"/>
      </c>
      <c r="Q34" s="32">
        <f t="shared" si="3"/>
      </c>
      <c r="R34" s="155"/>
      <c r="S34" s="155"/>
      <c r="T34" s="155"/>
      <c r="U34" s="155"/>
    </row>
    <row r="35" spans="1:21" ht="15">
      <c r="A35" s="175">
        <v>33</v>
      </c>
      <c r="B35" s="159">
        <f>IF(D35=0,"",VLOOKUP($D35,#REF!,2,FALSE))</f>
      </c>
      <c r="C35" s="160">
        <f>IF(D35=0,"",VLOOKUP($D35,#REF!,3,FALSE))</f>
      </c>
      <c r="D35" s="161"/>
      <c r="E35" s="158">
        <f>IF(D35=0,"",VLOOKUP($D35,#REF!,5,FALSE))</f>
      </c>
      <c r="F35" s="158">
        <f>IF($D35=0,"",VLOOKUP($D35,'Absolutní-BODY'!$E$2:$O$161,4,FALSE))</f>
      </c>
      <c r="G35" s="158">
        <f>IF($D35=0,"",VLOOKUP($D35,'Absolutní-BODY'!$E$2:$O$161,5,FALSE))</f>
      </c>
      <c r="H35" s="158">
        <f>IF($D35=0,"",VLOOKUP($D35,'Absolutní-BODY'!$E$2:$O$161,6,FALSE))</f>
      </c>
      <c r="I35" s="158">
        <f>IF($D35=0,"",VLOOKUP($D35,'Absolutní-BODY'!$E$2:$O$161,7,FALSE))</f>
      </c>
      <c r="J35" s="158">
        <f>IF($D35=0,"",VLOOKUP($D35,'Absolutní-BODY'!$E$2:$O$161,8,FALSE))</f>
      </c>
      <c r="K35" s="158">
        <f>IF($D35=0,"",VLOOKUP($D35,'Absolutní-BODY'!$E$2:$O$161,9,FALSE))</f>
      </c>
      <c r="L35" s="158">
        <f>IF($D35=0,"",VLOOKUP($D35,'Absolutní-BODY'!$E$2:$O$161,10,FALSE))</f>
      </c>
      <c r="M35" s="158">
        <f>IF($D35=0,"",VLOOKUP($D35,'Absolutní-BODY'!$E$2:$O$161,11,FALSE))</f>
      </c>
      <c r="N35" s="164">
        <f aca="true" t="shared" si="4" ref="N35:N66">IF(D35=0,"",SUM(F35:M35))</f>
      </c>
      <c r="O35" s="32">
        <f aca="true" t="shared" si="5" ref="O35:O66">IF(D35=0,"",LARGE(F35:M35,1)-SMALL(F35:M35,1))</f>
      </c>
      <c r="P35" s="32">
        <f aca="true" t="shared" si="6" ref="P35:P66">IF(D35=0,"",LARGE(F35:M35,2)-SMALL(F35:M35,2))</f>
      </c>
      <c r="Q35" s="32">
        <f aca="true" t="shared" si="7" ref="Q35:Q66">IF(D35=0,"",LARGE(F35:M35,3)-SMALL(F35:M35,3))</f>
      </c>
      <c r="R35" s="155"/>
      <c r="S35" s="155"/>
      <c r="T35" s="155"/>
      <c r="U35" s="155"/>
    </row>
    <row r="36" spans="1:21" ht="15">
      <c r="A36" s="175">
        <v>34</v>
      </c>
      <c r="B36" s="159">
        <f>IF(D36=0,"",VLOOKUP($D36,#REF!,2,FALSE))</f>
      </c>
      <c r="C36" s="160">
        <f>IF(D36=0,"",VLOOKUP($D36,#REF!,3,FALSE))</f>
      </c>
      <c r="D36" s="161"/>
      <c r="E36" s="158">
        <f>IF(D36=0,"",VLOOKUP($D36,#REF!,5,FALSE))</f>
      </c>
      <c r="F36" s="158">
        <f>IF($D36=0,"",VLOOKUP($D36,'Absolutní-BODY'!$E$2:$O$161,4,FALSE))</f>
      </c>
      <c r="G36" s="158">
        <f>IF($D36=0,"",VLOOKUP($D36,'Absolutní-BODY'!$E$2:$O$161,5,FALSE))</f>
      </c>
      <c r="H36" s="158">
        <f>IF($D36=0,"",VLOOKUP($D36,'Absolutní-BODY'!$E$2:$O$161,6,FALSE))</f>
      </c>
      <c r="I36" s="158">
        <f>IF($D36=0,"",VLOOKUP($D36,'Absolutní-BODY'!$E$2:$O$161,7,FALSE))</f>
      </c>
      <c r="J36" s="158">
        <f>IF($D36=0,"",VLOOKUP($D36,'Absolutní-BODY'!$E$2:$O$161,8,FALSE))</f>
      </c>
      <c r="K36" s="158">
        <f>IF($D36=0,"",VLOOKUP($D36,'Absolutní-BODY'!$E$2:$O$161,9,FALSE))</f>
      </c>
      <c r="L36" s="158">
        <f>IF($D36=0,"",VLOOKUP($D36,'Absolutní-BODY'!$E$2:$O$161,10,FALSE))</f>
      </c>
      <c r="M36" s="158">
        <f>IF($D36=0,"",VLOOKUP($D36,'Absolutní-BODY'!$E$2:$O$161,11,FALSE))</f>
      </c>
      <c r="N36" s="164">
        <f t="shared" si="4"/>
      </c>
      <c r="O36" s="32">
        <f t="shared" si="5"/>
      </c>
      <c r="P36" s="32">
        <f t="shared" si="6"/>
      </c>
      <c r="Q36" s="32">
        <f t="shared" si="7"/>
      </c>
      <c r="R36" s="155"/>
      <c r="S36" s="155"/>
      <c r="T36" s="155"/>
      <c r="U36" s="155"/>
    </row>
    <row r="37" spans="1:21" ht="15">
      <c r="A37" s="175">
        <v>35</v>
      </c>
      <c r="B37" s="159">
        <f>IF(D37=0,"",VLOOKUP($D37,#REF!,2,FALSE))</f>
      </c>
      <c r="C37" s="160">
        <f>IF(D37=0,"",VLOOKUP($D37,#REF!,3,FALSE))</f>
      </c>
      <c r="D37" s="161"/>
      <c r="E37" s="158">
        <f>IF(D37=0,"",VLOOKUP($D37,#REF!,5,FALSE))</f>
      </c>
      <c r="F37" s="158">
        <f>IF($D37=0,"",VLOOKUP($D37,'Absolutní-BODY'!$E$2:$O$161,4,FALSE))</f>
      </c>
      <c r="G37" s="158">
        <f>IF($D37=0,"",VLOOKUP($D37,'Absolutní-BODY'!$E$2:$O$161,5,FALSE))</f>
      </c>
      <c r="H37" s="158">
        <f>IF($D37=0,"",VLOOKUP($D37,'Absolutní-BODY'!$E$2:$O$161,6,FALSE))</f>
      </c>
      <c r="I37" s="158">
        <f>IF($D37=0,"",VLOOKUP($D37,'Absolutní-BODY'!$E$2:$O$161,7,FALSE))</f>
      </c>
      <c r="J37" s="158">
        <f>IF($D37=0,"",VLOOKUP($D37,'Absolutní-BODY'!$E$2:$O$161,8,FALSE))</f>
      </c>
      <c r="K37" s="158">
        <f>IF($D37=0,"",VLOOKUP($D37,'Absolutní-BODY'!$E$2:$O$161,9,FALSE))</f>
      </c>
      <c r="L37" s="158">
        <f>IF($D37=0,"",VLOOKUP($D37,'Absolutní-BODY'!$E$2:$O$161,10,FALSE))</f>
      </c>
      <c r="M37" s="158">
        <f>IF($D37=0,"",VLOOKUP($D37,'Absolutní-BODY'!$E$2:$O$161,11,FALSE))</f>
      </c>
      <c r="N37" s="164">
        <f t="shared" si="4"/>
      </c>
      <c r="O37" s="32">
        <f t="shared" si="5"/>
      </c>
      <c r="P37" s="32">
        <f t="shared" si="6"/>
      </c>
      <c r="Q37" s="32">
        <f t="shared" si="7"/>
      </c>
      <c r="R37" s="155"/>
      <c r="S37" s="155"/>
      <c r="T37" s="155"/>
      <c r="U37" s="155"/>
    </row>
    <row r="38" spans="1:21" ht="15">
      <c r="A38" s="175">
        <v>36</v>
      </c>
      <c r="B38" s="159">
        <f>IF(D38=0,"",VLOOKUP($D38,#REF!,2,FALSE))</f>
      </c>
      <c r="C38" s="160">
        <f>IF(D38=0,"",VLOOKUP($D38,#REF!,3,FALSE))</f>
      </c>
      <c r="D38" s="157"/>
      <c r="E38" s="158">
        <f>IF(D38=0,"",VLOOKUP($D38,#REF!,5,FALSE))</f>
      </c>
      <c r="F38" s="158">
        <f>IF($D38=0,"",VLOOKUP($D38,'Absolutní-BODY'!$E$2:$O$161,4,FALSE))</f>
      </c>
      <c r="G38" s="158">
        <f>IF($D38=0,"",VLOOKUP($D38,'Absolutní-BODY'!$E$2:$O$161,5,FALSE))</f>
      </c>
      <c r="H38" s="158">
        <f>IF($D38=0,"",VLOOKUP($D38,'Absolutní-BODY'!$E$2:$O$161,6,FALSE))</f>
      </c>
      <c r="I38" s="158">
        <f>IF($D38=0,"",VLOOKUP($D38,'Absolutní-BODY'!$E$2:$O$161,7,FALSE))</f>
      </c>
      <c r="J38" s="158">
        <f>IF($D38=0,"",VLOOKUP($D38,'Absolutní-BODY'!$E$2:$O$161,8,FALSE))</f>
      </c>
      <c r="K38" s="158">
        <f>IF($D38=0,"",VLOOKUP($D38,'Absolutní-BODY'!$E$2:$O$161,9,FALSE))</f>
      </c>
      <c r="L38" s="158">
        <f>IF($D38=0,"",VLOOKUP($D38,'Absolutní-BODY'!$E$2:$O$161,10,FALSE))</f>
      </c>
      <c r="M38" s="158">
        <f>IF($D38=0,"",VLOOKUP($D38,'Absolutní-BODY'!$E$2:$O$161,11,FALSE))</f>
      </c>
      <c r="N38" s="164">
        <f t="shared" si="4"/>
      </c>
      <c r="O38" s="32">
        <f t="shared" si="5"/>
      </c>
      <c r="P38" s="32">
        <f t="shared" si="6"/>
      </c>
      <c r="Q38" s="32">
        <f t="shared" si="7"/>
      </c>
      <c r="R38" s="155"/>
      <c r="S38" s="155"/>
      <c r="T38" s="155"/>
      <c r="U38" s="155"/>
    </row>
    <row r="39" spans="1:21" ht="15">
      <c r="A39" s="175">
        <v>37</v>
      </c>
      <c r="B39" s="156">
        <f>IF(D39=0,"",VLOOKUP($D39,#REF!,2,FALSE))</f>
      </c>
      <c r="C39" s="156">
        <f>IF(D39=0,"",VLOOKUP($D39,#REF!,3,FALSE))</f>
      </c>
      <c r="D39" s="157"/>
      <c r="E39" s="158">
        <f>IF(D39=0,"",VLOOKUP($D39,#REF!,5,FALSE))</f>
      </c>
      <c r="F39" s="158">
        <f>IF($D39=0,"",VLOOKUP($D39,'Absolutní-BODY'!$E$2:$O$161,4,FALSE))</f>
      </c>
      <c r="G39" s="158">
        <f>IF($D39=0,"",VLOOKUP($D39,'Absolutní-BODY'!$E$2:$O$161,5,FALSE))</f>
      </c>
      <c r="H39" s="158">
        <f>IF($D39=0,"",VLOOKUP($D39,'Absolutní-BODY'!$E$2:$O$161,6,FALSE))</f>
      </c>
      <c r="I39" s="158">
        <f>IF($D39=0,"",VLOOKUP($D39,'Absolutní-BODY'!$E$2:$O$161,7,FALSE))</f>
      </c>
      <c r="J39" s="158">
        <f>IF($D39=0,"",VLOOKUP($D39,'Absolutní-BODY'!$E$2:$O$161,8,FALSE))</f>
      </c>
      <c r="K39" s="158">
        <f>IF($D39=0,"",VLOOKUP($D39,'Absolutní-BODY'!$E$2:$O$161,9,FALSE))</f>
      </c>
      <c r="L39" s="158">
        <f>IF($D39=0,"",VLOOKUP($D39,'Absolutní-BODY'!$E$2:$O$161,10,FALSE))</f>
      </c>
      <c r="M39" s="158">
        <f>IF($D39=0,"",VLOOKUP($D39,'Absolutní-BODY'!$E$2:$O$161,11,FALSE))</f>
      </c>
      <c r="N39" s="164">
        <f t="shared" si="4"/>
      </c>
      <c r="O39" s="32">
        <f t="shared" si="5"/>
      </c>
      <c r="P39" s="32">
        <f t="shared" si="6"/>
      </c>
      <c r="Q39" s="32">
        <f t="shared" si="7"/>
      </c>
      <c r="R39" s="155"/>
      <c r="S39" s="155"/>
      <c r="T39" s="155"/>
      <c r="U39" s="155"/>
    </row>
    <row r="40" spans="1:21" ht="15">
      <c r="A40" s="175">
        <v>38</v>
      </c>
      <c r="B40" s="159">
        <f>IF(D40=0,"",VLOOKUP($D40,#REF!,2,FALSE))</f>
      </c>
      <c r="C40" s="160">
        <f>IF(D40=0,"",VLOOKUP($D40,#REF!,3,FALSE))</f>
      </c>
      <c r="D40" s="161"/>
      <c r="E40" s="158">
        <f>IF(D40=0,"",VLOOKUP($D40,#REF!,5,FALSE))</f>
      </c>
      <c r="F40" s="158">
        <f>IF($D40=0,"",VLOOKUP($D40,'Absolutní-BODY'!$E$2:$O$161,4,FALSE))</f>
      </c>
      <c r="G40" s="158">
        <f>IF($D40=0,"",VLOOKUP($D40,'Absolutní-BODY'!$E$2:$O$161,5,FALSE))</f>
      </c>
      <c r="H40" s="158">
        <f>IF($D40=0,"",VLOOKUP($D40,'Absolutní-BODY'!$E$2:$O$161,6,FALSE))</f>
      </c>
      <c r="I40" s="158">
        <f>IF($D40=0,"",VLOOKUP($D40,'Absolutní-BODY'!$E$2:$O$161,7,FALSE))</f>
      </c>
      <c r="J40" s="158">
        <f>IF($D40=0,"",VLOOKUP($D40,'Absolutní-BODY'!$E$2:$O$161,8,FALSE))</f>
      </c>
      <c r="K40" s="158">
        <f>IF($D40=0,"",VLOOKUP($D40,'Absolutní-BODY'!$E$2:$O$161,9,FALSE))</f>
      </c>
      <c r="L40" s="158">
        <f>IF($D40=0,"",VLOOKUP($D40,'Absolutní-BODY'!$E$2:$O$161,10,FALSE))</f>
      </c>
      <c r="M40" s="158">
        <f>IF($D40=0,"",VLOOKUP($D40,'Absolutní-BODY'!$E$2:$O$161,11,FALSE))</f>
      </c>
      <c r="N40" s="164">
        <f t="shared" si="4"/>
      </c>
      <c r="O40" s="32">
        <f t="shared" si="5"/>
      </c>
      <c r="P40" s="32">
        <f t="shared" si="6"/>
      </c>
      <c r="Q40" s="32">
        <f t="shared" si="7"/>
      </c>
      <c r="R40" s="155"/>
      <c r="S40" s="155"/>
      <c r="T40" s="155"/>
      <c r="U40" s="155"/>
    </row>
    <row r="41" spans="1:21" ht="15">
      <c r="A41" s="175">
        <v>39</v>
      </c>
      <c r="B41" s="159">
        <f>IF(D41=0,"",VLOOKUP($D41,#REF!,2,FALSE))</f>
      </c>
      <c r="C41" s="160">
        <f>IF(D41=0,"",VLOOKUP($D41,#REF!,3,FALSE))</f>
      </c>
      <c r="D41" s="161"/>
      <c r="E41" s="158">
        <f>IF(D41=0,"",VLOOKUP($D41,#REF!,5,FALSE))</f>
      </c>
      <c r="F41" s="158">
        <f>IF($D41=0,"",VLOOKUP($D41,'Absolutní-BODY'!$E$2:$O$161,4,FALSE))</f>
      </c>
      <c r="G41" s="158">
        <f>IF($D41=0,"",VLOOKUP($D41,'Absolutní-BODY'!$E$2:$O$161,5,FALSE))</f>
      </c>
      <c r="H41" s="158">
        <f>IF($D41=0,"",VLOOKUP($D41,'Absolutní-BODY'!$E$2:$O$161,6,FALSE))</f>
      </c>
      <c r="I41" s="158">
        <f>IF($D41=0,"",VLOOKUP($D41,'Absolutní-BODY'!$E$2:$O$161,7,FALSE))</f>
      </c>
      <c r="J41" s="158">
        <f>IF($D41=0,"",VLOOKUP($D41,'Absolutní-BODY'!$E$2:$O$161,8,FALSE))</f>
      </c>
      <c r="K41" s="158">
        <f>IF($D41=0,"",VLOOKUP($D41,'Absolutní-BODY'!$E$2:$O$161,9,FALSE))</f>
      </c>
      <c r="L41" s="158">
        <f>IF($D41=0,"",VLOOKUP($D41,'Absolutní-BODY'!$E$2:$O$161,10,FALSE))</f>
      </c>
      <c r="M41" s="158">
        <f>IF($D41=0,"",VLOOKUP($D41,'Absolutní-BODY'!$E$2:$O$161,11,FALSE))</f>
      </c>
      <c r="N41" s="164">
        <f t="shared" si="4"/>
      </c>
      <c r="O41" s="32">
        <f t="shared" si="5"/>
      </c>
      <c r="P41" s="32">
        <f t="shared" si="6"/>
      </c>
      <c r="Q41" s="32">
        <f t="shared" si="7"/>
      </c>
      <c r="R41" s="155"/>
      <c r="S41" s="155"/>
      <c r="T41" s="155"/>
      <c r="U41" s="155"/>
    </row>
    <row r="42" spans="1:21" ht="15">
      <c r="A42" s="175">
        <v>40</v>
      </c>
      <c r="B42" s="159">
        <f>IF(D42=0,"",VLOOKUP($D42,#REF!,2,FALSE))</f>
      </c>
      <c r="C42" s="160">
        <f>IF(D42=0,"",VLOOKUP($D42,#REF!,3,FALSE))</f>
      </c>
      <c r="D42" s="161"/>
      <c r="E42" s="158">
        <f>IF(D42=0,"",VLOOKUP($D42,#REF!,5,FALSE))</f>
      </c>
      <c r="F42" s="158">
        <f>IF($D42=0,"",VLOOKUP($D42,'Absolutní-BODY'!$E$2:$O$161,4,FALSE))</f>
      </c>
      <c r="G42" s="158">
        <f>IF($D42=0,"",VLOOKUP($D42,'Absolutní-BODY'!$E$2:$O$161,5,FALSE))</f>
      </c>
      <c r="H42" s="158">
        <f>IF($D42=0,"",VLOOKUP($D42,'Absolutní-BODY'!$E$2:$O$161,6,FALSE))</f>
      </c>
      <c r="I42" s="158">
        <f>IF($D42=0,"",VLOOKUP($D42,'Absolutní-BODY'!$E$2:$O$161,7,FALSE))</f>
      </c>
      <c r="J42" s="158">
        <f>IF($D42=0,"",VLOOKUP($D42,'Absolutní-BODY'!$E$2:$O$161,8,FALSE))</f>
      </c>
      <c r="K42" s="158">
        <f>IF($D42=0,"",VLOOKUP($D42,'Absolutní-BODY'!$E$2:$O$161,9,FALSE))</f>
      </c>
      <c r="L42" s="158">
        <f>IF($D42=0,"",VLOOKUP($D42,'Absolutní-BODY'!$E$2:$O$161,10,FALSE))</f>
      </c>
      <c r="M42" s="158">
        <f>IF($D42=0,"",VLOOKUP($D42,'Absolutní-BODY'!$E$2:$O$161,11,FALSE))</f>
      </c>
      <c r="N42" s="164">
        <f t="shared" si="4"/>
      </c>
      <c r="O42" s="32">
        <f t="shared" si="5"/>
      </c>
      <c r="P42" s="32">
        <f t="shared" si="6"/>
      </c>
      <c r="Q42" s="32">
        <f t="shared" si="7"/>
      </c>
      <c r="R42" s="155"/>
      <c r="S42" s="155"/>
      <c r="T42" s="155"/>
      <c r="U42" s="155"/>
    </row>
    <row r="43" spans="1:21" ht="15">
      <c r="A43" s="175">
        <v>41</v>
      </c>
      <c r="B43" s="159">
        <f>IF(D43=0,"",VLOOKUP($D43,#REF!,2,FALSE))</f>
      </c>
      <c r="C43" s="160">
        <f>IF(D43=0,"",VLOOKUP($D43,#REF!,3,FALSE))</f>
      </c>
      <c r="D43" s="157"/>
      <c r="E43" s="158">
        <f>IF(D43=0,"",VLOOKUP($D43,#REF!,5,FALSE))</f>
      </c>
      <c r="F43" s="158">
        <f>IF($D43=0,"",VLOOKUP($D43,'Absolutní-BODY'!$E$2:$O$161,4,FALSE))</f>
      </c>
      <c r="G43" s="158">
        <f>IF($D43=0,"",VLOOKUP($D43,'Absolutní-BODY'!$E$2:$O$161,5,FALSE))</f>
      </c>
      <c r="H43" s="158">
        <f>IF($D43=0,"",VLOOKUP($D43,'Absolutní-BODY'!$E$2:$O$161,6,FALSE))</f>
      </c>
      <c r="I43" s="158">
        <f>IF($D43=0,"",VLOOKUP($D43,'Absolutní-BODY'!$E$2:$O$161,7,FALSE))</f>
      </c>
      <c r="J43" s="158">
        <f>IF($D43=0,"",VLOOKUP($D43,'Absolutní-BODY'!$E$2:$O$161,8,FALSE))</f>
      </c>
      <c r="K43" s="158">
        <f>IF($D43=0,"",VLOOKUP($D43,'Absolutní-BODY'!$E$2:$O$161,9,FALSE))</f>
      </c>
      <c r="L43" s="158">
        <f>IF($D43=0,"",VLOOKUP($D43,'Absolutní-BODY'!$E$2:$O$161,10,FALSE))</f>
      </c>
      <c r="M43" s="158">
        <f>IF($D43=0,"",VLOOKUP($D43,'Absolutní-BODY'!$E$2:$O$161,11,FALSE))</f>
      </c>
      <c r="N43" s="164">
        <f t="shared" si="4"/>
      </c>
      <c r="O43" s="32">
        <f t="shared" si="5"/>
      </c>
      <c r="P43" s="32">
        <f t="shared" si="6"/>
      </c>
      <c r="Q43" s="32">
        <f t="shared" si="7"/>
      </c>
      <c r="R43" s="155"/>
      <c r="S43" s="155"/>
      <c r="T43" s="155"/>
      <c r="U43" s="155"/>
    </row>
    <row r="44" spans="1:21" ht="15">
      <c r="A44" s="175">
        <v>42</v>
      </c>
      <c r="B44" s="159">
        <f>IF(D44=0,"",VLOOKUP($D44,#REF!,2,FALSE))</f>
      </c>
      <c r="C44" s="160">
        <f>IF(D44=0,"",VLOOKUP($D44,#REF!,3,FALSE))</f>
      </c>
      <c r="D44" s="161"/>
      <c r="E44" s="158">
        <f>IF(D44=0,"",VLOOKUP($D44,#REF!,5,FALSE))</f>
      </c>
      <c r="F44" s="158">
        <f>IF($D44=0,"",VLOOKUP($D44,'Absolutní-BODY'!$E$2:$O$161,4,FALSE))</f>
      </c>
      <c r="G44" s="158">
        <f>IF($D44=0,"",VLOOKUP($D44,'Absolutní-BODY'!$E$2:$O$161,5,FALSE))</f>
      </c>
      <c r="H44" s="158">
        <f>IF($D44=0,"",VLOOKUP($D44,'Absolutní-BODY'!$E$2:$O$161,6,FALSE))</f>
      </c>
      <c r="I44" s="158">
        <f>IF($D44=0,"",VLOOKUP($D44,'Absolutní-BODY'!$E$2:$O$161,7,FALSE))</f>
      </c>
      <c r="J44" s="158">
        <f>IF($D44=0,"",VLOOKUP($D44,'Absolutní-BODY'!$E$2:$O$161,8,FALSE))</f>
      </c>
      <c r="K44" s="158">
        <f>IF($D44=0,"",VLOOKUP($D44,'Absolutní-BODY'!$E$2:$O$161,9,FALSE))</f>
      </c>
      <c r="L44" s="158">
        <f>IF($D44=0,"",VLOOKUP($D44,'Absolutní-BODY'!$E$2:$O$161,10,FALSE))</f>
      </c>
      <c r="M44" s="158">
        <f>IF($D44=0,"",VLOOKUP($D44,'Absolutní-BODY'!$E$2:$O$161,11,FALSE))</f>
      </c>
      <c r="N44" s="164">
        <f t="shared" si="4"/>
      </c>
      <c r="O44" s="32">
        <f t="shared" si="5"/>
      </c>
      <c r="P44" s="32">
        <f t="shared" si="6"/>
      </c>
      <c r="Q44" s="32">
        <f t="shared" si="7"/>
      </c>
      <c r="R44" s="155"/>
      <c r="S44" s="155"/>
      <c r="T44" s="155"/>
      <c r="U44" s="155"/>
    </row>
    <row r="45" spans="1:21" ht="15">
      <c r="A45" s="175">
        <v>43</v>
      </c>
      <c r="B45" s="159">
        <f>IF(D45=0,"",VLOOKUP($D45,#REF!,2,FALSE))</f>
      </c>
      <c r="C45" s="160">
        <f>IF(D45=0,"",VLOOKUP($D45,#REF!,3,FALSE))</f>
      </c>
      <c r="D45" s="161"/>
      <c r="E45" s="158">
        <f>IF(D45=0,"",VLOOKUP($D45,#REF!,5,FALSE))</f>
      </c>
      <c r="F45" s="158">
        <f>IF($D45=0,"",VLOOKUP($D45,'Absolutní-BODY'!$E$2:$O$161,4,FALSE))</f>
      </c>
      <c r="G45" s="158">
        <f>IF($D45=0,"",VLOOKUP($D45,'Absolutní-BODY'!$E$2:$O$161,5,FALSE))</f>
      </c>
      <c r="H45" s="158">
        <f>IF($D45=0,"",VLOOKUP($D45,'Absolutní-BODY'!$E$2:$O$161,6,FALSE))</f>
      </c>
      <c r="I45" s="158">
        <f>IF($D45=0,"",VLOOKUP($D45,'Absolutní-BODY'!$E$2:$O$161,7,FALSE))</f>
      </c>
      <c r="J45" s="158">
        <f>IF($D45=0,"",VLOOKUP($D45,'Absolutní-BODY'!$E$2:$O$161,8,FALSE))</f>
      </c>
      <c r="K45" s="158">
        <f>IF($D45=0,"",VLOOKUP($D45,'Absolutní-BODY'!$E$2:$O$161,9,FALSE))</f>
      </c>
      <c r="L45" s="158">
        <f>IF($D45=0,"",VLOOKUP($D45,'Absolutní-BODY'!$E$2:$O$161,10,FALSE))</f>
      </c>
      <c r="M45" s="158">
        <f>IF($D45=0,"",VLOOKUP($D45,'Absolutní-BODY'!$E$2:$O$161,11,FALSE))</f>
      </c>
      <c r="N45" s="164">
        <f t="shared" si="4"/>
      </c>
      <c r="O45" s="32">
        <f t="shared" si="5"/>
      </c>
      <c r="P45" s="32">
        <f t="shared" si="6"/>
      </c>
      <c r="Q45" s="32">
        <f t="shared" si="7"/>
      </c>
      <c r="R45" s="155"/>
      <c r="S45" s="155"/>
      <c r="T45" s="155"/>
      <c r="U45" s="155"/>
    </row>
    <row r="46" spans="1:21" ht="15">
      <c r="A46" s="175">
        <v>44</v>
      </c>
      <c r="B46" s="159">
        <f>IF(D46=0,"",VLOOKUP($D46,#REF!,2,FALSE))</f>
      </c>
      <c r="C46" s="160">
        <f>IF(D46=0,"",VLOOKUP($D46,#REF!,3,FALSE))</f>
      </c>
      <c r="D46" s="161"/>
      <c r="E46" s="158">
        <f>IF(D46=0,"",VLOOKUP($D46,#REF!,5,FALSE))</f>
      </c>
      <c r="F46" s="158">
        <f>IF($D46=0,"",VLOOKUP($D46,'Absolutní-BODY'!$E$2:$O$161,4,FALSE))</f>
      </c>
      <c r="G46" s="158">
        <f>IF($D46=0,"",VLOOKUP($D46,'Absolutní-BODY'!$E$2:$O$161,5,FALSE))</f>
      </c>
      <c r="H46" s="158">
        <f>IF($D46=0,"",VLOOKUP($D46,'Absolutní-BODY'!$E$2:$O$161,6,FALSE))</f>
      </c>
      <c r="I46" s="158">
        <f>IF($D46=0,"",VLOOKUP($D46,'Absolutní-BODY'!$E$2:$O$161,7,FALSE))</f>
      </c>
      <c r="J46" s="158">
        <f>IF($D46=0,"",VLOOKUP($D46,'Absolutní-BODY'!$E$2:$O$161,8,FALSE))</f>
      </c>
      <c r="K46" s="158">
        <f>IF($D46=0,"",VLOOKUP($D46,'Absolutní-BODY'!$E$2:$O$161,9,FALSE))</f>
      </c>
      <c r="L46" s="158">
        <f>IF($D46=0,"",VLOOKUP($D46,'Absolutní-BODY'!$E$2:$O$161,10,FALSE))</f>
      </c>
      <c r="M46" s="158">
        <f>IF($D46=0,"",VLOOKUP($D46,'Absolutní-BODY'!$E$2:$O$161,11,FALSE))</f>
      </c>
      <c r="N46" s="164">
        <f t="shared" si="4"/>
      </c>
      <c r="O46" s="32">
        <f t="shared" si="5"/>
      </c>
      <c r="P46" s="32">
        <f t="shared" si="6"/>
      </c>
      <c r="Q46" s="32">
        <f t="shared" si="7"/>
      </c>
      <c r="R46" s="155"/>
      <c r="S46" s="155"/>
      <c r="T46" s="155"/>
      <c r="U46" s="155"/>
    </row>
    <row r="47" spans="1:21" ht="15">
      <c r="A47" s="175">
        <v>45</v>
      </c>
      <c r="B47" s="159">
        <f>IF(D47=0,"",VLOOKUP($D47,#REF!,2,FALSE))</f>
      </c>
      <c r="C47" s="160">
        <f>IF(D47=0,"",VLOOKUP($D47,#REF!,3,FALSE))</f>
      </c>
      <c r="D47" s="161"/>
      <c r="E47" s="158">
        <f>IF(D47=0,"",VLOOKUP($D47,#REF!,5,FALSE))</f>
      </c>
      <c r="F47" s="158">
        <f>IF($D47=0,"",VLOOKUP($D47,'Absolutní-BODY'!$E$2:$O$161,4,FALSE))</f>
      </c>
      <c r="G47" s="158">
        <f>IF($D47=0,"",VLOOKUP($D47,'Absolutní-BODY'!$E$2:$O$161,5,FALSE))</f>
      </c>
      <c r="H47" s="158">
        <f>IF($D47=0,"",VLOOKUP($D47,'Absolutní-BODY'!$E$2:$O$161,6,FALSE))</f>
      </c>
      <c r="I47" s="158">
        <f>IF($D47=0,"",VLOOKUP($D47,'Absolutní-BODY'!$E$2:$O$161,7,FALSE))</f>
      </c>
      <c r="J47" s="158">
        <f>IF($D47=0,"",VLOOKUP($D47,'Absolutní-BODY'!$E$2:$O$161,8,FALSE))</f>
      </c>
      <c r="K47" s="158">
        <f>IF($D47=0,"",VLOOKUP($D47,'Absolutní-BODY'!$E$2:$O$161,9,FALSE))</f>
      </c>
      <c r="L47" s="158">
        <f>IF($D47=0,"",VLOOKUP($D47,'Absolutní-BODY'!$E$2:$O$161,10,FALSE))</f>
      </c>
      <c r="M47" s="158">
        <f>IF($D47=0,"",VLOOKUP($D47,'Absolutní-BODY'!$E$2:$O$161,11,FALSE))</f>
      </c>
      <c r="N47" s="164">
        <f t="shared" si="4"/>
      </c>
      <c r="O47" s="32">
        <f t="shared" si="5"/>
      </c>
      <c r="P47" s="32">
        <f t="shared" si="6"/>
      </c>
      <c r="Q47" s="32">
        <f t="shared" si="7"/>
      </c>
      <c r="R47" s="155"/>
      <c r="S47" s="155"/>
      <c r="T47" s="155"/>
      <c r="U47" s="155"/>
    </row>
    <row r="48" spans="1:21" ht="15">
      <c r="A48" s="175">
        <v>46</v>
      </c>
      <c r="B48" s="159">
        <f>IF(D48=0,"",VLOOKUP($D48,#REF!,2,FALSE))</f>
      </c>
      <c r="C48" s="160">
        <f>IF(D48=0,"",VLOOKUP($D48,#REF!,3,FALSE))</f>
      </c>
      <c r="D48" s="161"/>
      <c r="E48" s="158">
        <f>IF(D48=0,"",VLOOKUP($D48,#REF!,5,FALSE))</f>
      </c>
      <c r="F48" s="158">
        <f>IF($D48=0,"",VLOOKUP($D48,'Absolutní-BODY'!$E$2:$O$161,4,FALSE))</f>
      </c>
      <c r="G48" s="158">
        <f>IF($D48=0,"",VLOOKUP($D48,'Absolutní-BODY'!$E$2:$O$161,5,FALSE))</f>
      </c>
      <c r="H48" s="158">
        <f>IF($D48=0,"",VLOOKUP($D48,'Absolutní-BODY'!$E$2:$O$161,6,FALSE))</f>
      </c>
      <c r="I48" s="158">
        <f>IF($D48=0,"",VLOOKUP($D48,'Absolutní-BODY'!$E$2:$O$161,7,FALSE))</f>
      </c>
      <c r="J48" s="158">
        <f>IF($D48=0,"",VLOOKUP($D48,'Absolutní-BODY'!$E$2:$O$161,8,FALSE))</f>
      </c>
      <c r="K48" s="158">
        <f>IF($D48=0,"",VLOOKUP($D48,'Absolutní-BODY'!$E$2:$O$161,9,FALSE))</f>
      </c>
      <c r="L48" s="158">
        <f>IF($D48=0,"",VLOOKUP($D48,'Absolutní-BODY'!$E$2:$O$161,10,FALSE))</f>
      </c>
      <c r="M48" s="158">
        <f>IF($D48=0,"",VLOOKUP($D48,'Absolutní-BODY'!$E$2:$O$161,11,FALSE))</f>
      </c>
      <c r="N48" s="164">
        <f t="shared" si="4"/>
      </c>
      <c r="O48" s="32">
        <f t="shared" si="5"/>
      </c>
      <c r="P48" s="32">
        <f t="shared" si="6"/>
      </c>
      <c r="Q48" s="32">
        <f t="shared" si="7"/>
      </c>
      <c r="R48" s="155"/>
      <c r="S48" s="155"/>
      <c r="T48" s="155"/>
      <c r="U48" s="155"/>
    </row>
    <row r="49" spans="1:21" ht="15">
      <c r="A49" s="175">
        <v>47</v>
      </c>
      <c r="B49" s="156">
        <f>IF(D49=0,"",VLOOKUP($D49,#REF!,2,FALSE))</f>
      </c>
      <c r="C49" s="156">
        <f>IF(D49=0,"",VLOOKUP($D49,#REF!,3,FALSE))</f>
      </c>
      <c r="D49" s="157"/>
      <c r="E49" s="158">
        <f>IF(D49=0,"",VLOOKUP($D49,#REF!,5,FALSE))</f>
      </c>
      <c r="F49" s="158">
        <f>IF($D49=0,"",VLOOKUP($D49,'Absolutní-BODY'!$E$2:$O$161,4,FALSE))</f>
      </c>
      <c r="G49" s="158">
        <f>IF($D49=0,"",VLOOKUP($D49,'Absolutní-BODY'!$E$2:$O$161,5,FALSE))</f>
      </c>
      <c r="H49" s="158">
        <f>IF($D49=0,"",VLOOKUP($D49,'Absolutní-BODY'!$E$2:$O$161,6,FALSE))</f>
      </c>
      <c r="I49" s="158">
        <f>IF($D49=0,"",VLOOKUP($D49,'Absolutní-BODY'!$E$2:$O$161,7,FALSE))</f>
      </c>
      <c r="J49" s="158">
        <f>IF($D49=0,"",VLOOKUP($D49,'Absolutní-BODY'!$E$2:$O$161,8,FALSE))</f>
      </c>
      <c r="K49" s="158">
        <f>IF($D49=0,"",VLOOKUP($D49,'Absolutní-BODY'!$E$2:$O$161,9,FALSE))</f>
      </c>
      <c r="L49" s="158">
        <f>IF($D49=0,"",VLOOKUP($D49,'Absolutní-BODY'!$E$2:$O$161,10,FALSE))</f>
      </c>
      <c r="M49" s="158">
        <f>IF($D49=0,"",VLOOKUP($D49,'Absolutní-BODY'!$E$2:$O$161,11,FALSE))</f>
      </c>
      <c r="N49" s="164">
        <f t="shared" si="4"/>
      </c>
      <c r="O49" s="32">
        <f t="shared" si="5"/>
      </c>
      <c r="P49" s="32">
        <f t="shared" si="6"/>
      </c>
      <c r="Q49" s="32">
        <f t="shared" si="7"/>
      </c>
      <c r="R49" s="155"/>
      <c r="S49" s="155"/>
      <c r="T49" s="155"/>
      <c r="U49" s="155"/>
    </row>
    <row r="50" spans="1:21" ht="15">
      <c r="A50" s="175">
        <v>48</v>
      </c>
      <c r="B50" s="159">
        <f>IF(D50=0,"",VLOOKUP($D50,#REF!,2,FALSE))</f>
      </c>
      <c r="C50" s="160">
        <f>IF(D50=0,"",VLOOKUP($D50,#REF!,3,FALSE))</f>
      </c>
      <c r="D50" s="161"/>
      <c r="E50" s="158">
        <f>IF(D50=0,"",VLOOKUP($D50,#REF!,5,FALSE))</f>
      </c>
      <c r="F50" s="158">
        <f>IF($D50=0,"",VLOOKUP($D50,'Absolutní-BODY'!$E$2:$O$161,4,FALSE))</f>
      </c>
      <c r="G50" s="158">
        <f>IF($D50=0,"",VLOOKUP($D50,'Absolutní-BODY'!$E$2:$O$161,5,FALSE))</f>
      </c>
      <c r="H50" s="158">
        <f>IF($D50=0,"",VLOOKUP($D50,'Absolutní-BODY'!$E$2:$O$161,6,FALSE))</f>
      </c>
      <c r="I50" s="158">
        <f>IF($D50=0,"",VLOOKUP($D50,'Absolutní-BODY'!$E$2:$O$161,7,FALSE))</f>
      </c>
      <c r="J50" s="158">
        <f>IF($D50=0,"",VLOOKUP($D50,'Absolutní-BODY'!$E$2:$O$161,8,FALSE))</f>
      </c>
      <c r="K50" s="158">
        <f>IF($D50=0,"",VLOOKUP($D50,'Absolutní-BODY'!$E$2:$O$161,9,FALSE))</f>
      </c>
      <c r="L50" s="158">
        <f>IF($D50=0,"",VLOOKUP($D50,'Absolutní-BODY'!$E$2:$O$161,10,FALSE))</f>
      </c>
      <c r="M50" s="158">
        <f>IF($D50=0,"",VLOOKUP($D50,'Absolutní-BODY'!$E$2:$O$161,11,FALSE))</f>
      </c>
      <c r="N50" s="164">
        <f t="shared" si="4"/>
      </c>
      <c r="O50" s="32">
        <f t="shared" si="5"/>
      </c>
      <c r="P50" s="32">
        <f t="shared" si="6"/>
      </c>
      <c r="Q50" s="32">
        <f t="shared" si="7"/>
      </c>
      <c r="R50" s="155"/>
      <c r="S50" s="155"/>
      <c r="T50" s="155"/>
      <c r="U50" s="155"/>
    </row>
    <row r="51" spans="1:21" ht="15">
      <c r="A51" s="175">
        <v>49</v>
      </c>
      <c r="B51" s="159">
        <f>IF(D51=0,"",VLOOKUP($D51,#REF!,2,FALSE))</f>
      </c>
      <c r="C51" s="160">
        <f>IF(D51=0,"",VLOOKUP($D51,#REF!,3,FALSE))</f>
      </c>
      <c r="D51" s="161"/>
      <c r="E51" s="158">
        <f>IF(D51=0,"",VLOOKUP($D51,#REF!,5,FALSE))</f>
      </c>
      <c r="F51" s="158">
        <f>IF($D51=0,"",VLOOKUP($D51,'Absolutní-BODY'!$E$2:$O$161,4,FALSE))</f>
      </c>
      <c r="G51" s="158">
        <f>IF($D51=0,"",VLOOKUP($D51,'Absolutní-BODY'!$E$2:$O$161,5,FALSE))</f>
      </c>
      <c r="H51" s="158">
        <f>IF($D51=0,"",VLOOKUP($D51,'Absolutní-BODY'!$E$2:$O$161,6,FALSE))</f>
      </c>
      <c r="I51" s="158">
        <f>IF($D51=0,"",VLOOKUP($D51,'Absolutní-BODY'!$E$2:$O$161,7,FALSE))</f>
      </c>
      <c r="J51" s="158">
        <f>IF($D51=0,"",VLOOKUP($D51,'Absolutní-BODY'!$E$2:$O$161,8,FALSE))</f>
      </c>
      <c r="K51" s="158">
        <f>IF($D51=0,"",VLOOKUP($D51,'Absolutní-BODY'!$E$2:$O$161,9,FALSE))</f>
      </c>
      <c r="L51" s="158">
        <f>IF($D51=0,"",VLOOKUP($D51,'Absolutní-BODY'!$E$2:$O$161,10,FALSE))</f>
      </c>
      <c r="M51" s="158">
        <f>IF($D51=0,"",VLOOKUP($D51,'Absolutní-BODY'!$E$2:$O$161,11,FALSE))</f>
      </c>
      <c r="N51" s="164">
        <f t="shared" si="4"/>
      </c>
      <c r="O51" s="32">
        <f t="shared" si="5"/>
      </c>
      <c r="P51" s="32">
        <f t="shared" si="6"/>
      </c>
      <c r="Q51" s="32">
        <f t="shared" si="7"/>
      </c>
      <c r="R51" s="155"/>
      <c r="S51" s="155"/>
      <c r="T51" s="155"/>
      <c r="U51" s="155"/>
    </row>
    <row r="52" spans="1:21" ht="15">
      <c r="A52" s="175">
        <v>50</v>
      </c>
      <c r="B52" s="156">
        <f>IF(D52=0,"",VLOOKUP($D52,#REF!,2,FALSE))</f>
      </c>
      <c r="C52" s="156">
        <f>IF(D52=0,"",VLOOKUP($D52,#REF!,3,FALSE))</f>
      </c>
      <c r="D52" s="157"/>
      <c r="E52" s="158">
        <f>IF(D52=0,"",VLOOKUP($D52,#REF!,5,FALSE))</f>
      </c>
      <c r="F52" s="158">
        <f>IF($D52=0,"",VLOOKUP($D52,'Absolutní-BODY'!$E$2:$O$161,4,FALSE))</f>
      </c>
      <c r="G52" s="158">
        <f>IF($D52=0,"",VLOOKUP($D52,'Absolutní-BODY'!$E$2:$O$161,5,FALSE))</f>
      </c>
      <c r="H52" s="158">
        <f>IF($D52=0,"",VLOOKUP($D52,'Absolutní-BODY'!$E$2:$O$161,6,FALSE))</f>
      </c>
      <c r="I52" s="158">
        <f>IF($D52=0,"",VLOOKUP($D52,'Absolutní-BODY'!$E$2:$O$161,7,FALSE))</f>
      </c>
      <c r="J52" s="158">
        <f>IF($D52=0,"",VLOOKUP($D52,'Absolutní-BODY'!$E$2:$O$161,8,FALSE))</f>
      </c>
      <c r="K52" s="158">
        <f>IF($D52=0,"",VLOOKUP($D52,'Absolutní-BODY'!$E$2:$O$161,9,FALSE))</f>
      </c>
      <c r="L52" s="158">
        <f>IF($D52=0,"",VLOOKUP($D52,'Absolutní-BODY'!$E$2:$O$161,10,FALSE))</f>
      </c>
      <c r="M52" s="158">
        <f>IF($D52=0,"",VLOOKUP($D52,'Absolutní-BODY'!$E$2:$O$161,11,FALSE))</f>
      </c>
      <c r="N52" s="164">
        <f t="shared" si="4"/>
      </c>
      <c r="O52" s="32">
        <f t="shared" si="5"/>
      </c>
      <c r="P52" s="32">
        <f t="shared" si="6"/>
      </c>
      <c r="Q52" s="32">
        <f t="shared" si="7"/>
      </c>
      <c r="R52" s="155"/>
      <c r="S52" s="155"/>
      <c r="T52" s="155"/>
      <c r="U52" s="155"/>
    </row>
    <row r="53" spans="1:21" ht="15">
      <c r="A53" s="175">
        <v>51</v>
      </c>
      <c r="B53" s="159">
        <f>IF(D53=0,"",VLOOKUP($D53,#REF!,2,FALSE))</f>
      </c>
      <c r="C53" s="160">
        <f>IF(D53=0,"",VLOOKUP($D53,#REF!,3,FALSE))</f>
      </c>
      <c r="D53" s="161"/>
      <c r="E53" s="158">
        <f>IF(D53=0,"",VLOOKUP($D53,#REF!,5,FALSE))</f>
      </c>
      <c r="F53" s="158">
        <f>IF($D53=0,"",VLOOKUP($D53,'Absolutní-BODY'!$E$2:$O$161,4,FALSE))</f>
      </c>
      <c r="G53" s="158">
        <f>IF($D53=0,"",VLOOKUP($D53,'Absolutní-BODY'!$E$2:$O$161,5,FALSE))</f>
      </c>
      <c r="H53" s="158">
        <f>IF($D53=0,"",VLOOKUP($D53,'Absolutní-BODY'!$E$2:$O$161,6,FALSE))</f>
      </c>
      <c r="I53" s="158">
        <f>IF($D53=0,"",VLOOKUP($D53,'Absolutní-BODY'!$E$2:$O$161,7,FALSE))</f>
      </c>
      <c r="J53" s="158">
        <f>IF($D53=0,"",VLOOKUP($D53,'Absolutní-BODY'!$E$2:$O$161,8,FALSE))</f>
      </c>
      <c r="K53" s="158">
        <f>IF($D53=0,"",VLOOKUP($D53,'Absolutní-BODY'!$E$2:$O$161,9,FALSE))</f>
      </c>
      <c r="L53" s="158">
        <f>IF($D53=0,"",VLOOKUP($D53,'Absolutní-BODY'!$E$2:$O$161,10,FALSE))</f>
      </c>
      <c r="M53" s="158">
        <f>IF($D53=0,"",VLOOKUP($D53,'Absolutní-BODY'!$E$2:$O$161,11,FALSE))</f>
      </c>
      <c r="N53" s="164">
        <f t="shared" si="4"/>
      </c>
      <c r="O53" s="32">
        <f t="shared" si="5"/>
      </c>
      <c r="P53" s="32">
        <f t="shared" si="6"/>
      </c>
      <c r="Q53" s="32">
        <f t="shared" si="7"/>
      </c>
      <c r="R53" s="155"/>
      <c r="S53" s="155"/>
      <c r="T53" s="155"/>
      <c r="U53" s="155"/>
    </row>
    <row r="54" spans="1:21" ht="15">
      <c r="A54" s="175">
        <v>52</v>
      </c>
      <c r="B54" s="159">
        <f>IF(D54=0,"",VLOOKUP($D54,#REF!,2,FALSE))</f>
      </c>
      <c r="C54" s="160">
        <f>IF(D54=0,"",VLOOKUP($D54,#REF!,3,FALSE))</f>
      </c>
      <c r="D54" s="161"/>
      <c r="E54" s="158">
        <f>IF(D54=0,"",VLOOKUP($D54,#REF!,5,FALSE))</f>
      </c>
      <c r="F54" s="158">
        <f>IF($D54=0,"",VLOOKUP($D54,'Absolutní-BODY'!$E$2:$O$161,4,FALSE))</f>
      </c>
      <c r="G54" s="158">
        <f>IF($D54=0,"",VLOOKUP($D54,'Absolutní-BODY'!$E$2:$O$161,5,FALSE))</f>
      </c>
      <c r="H54" s="158">
        <f>IF($D54=0,"",VLOOKUP($D54,'Absolutní-BODY'!$E$2:$O$161,6,FALSE))</f>
      </c>
      <c r="I54" s="158">
        <f>IF($D54=0,"",VLOOKUP($D54,'Absolutní-BODY'!$E$2:$O$161,7,FALSE))</f>
      </c>
      <c r="J54" s="158">
        <f>IF($D54=0,"",VLOOKUP($D54,'Absolutní-BODY'!$E$2:$O$161,8,FALSE))</f>
      </c>
      <c r="K54" s="158">
        <f>IF($D54=0,"",VLOOKUP($D54,'Absolutní-BODY'!$E$2:$O$161,9,FALSE))</f>
      </c>
      <c r="L54" s="158">
        <f>IF($D54=0,"",VLOOKUP($D54,'Absolutní-BODY'!$E$2:$O$161,10,FALSE))</f>
      </c>
      <c r="M54" s="158">
        <f>IF($D54=0,"",VLOOKUP($D54,'Absolutní-BODY'!$E$2:$O$161,11,FALSE))</f>
      </c>
      <c r="N54" s="164">
        <f t="shared" si="4"/>
      </c>
      <c r="O54" s="32">
        <f t="shared" si="5"/>
      </c>
      <c r="P54" s="32">
        <f t="shared" si="6"/>
      </c>
      <c r="Q54" s="32">
        <f t="shared" si="7"/>
      </c>
      <c r="R54" s="155"/>
      <c r="S54" s="155"/>
      <c r="T54" s="155"/>
      <c r="U54" s="155"/>
    </row>
    <row r="55" spans="1:21" ht="15">
      <c r="A55" s="175">
        <v>53</v>
      </c>
      <c r="B55" s="156">
        <f>IF(D55=0,"",VLOOKUP($D55,#REF!,2,FALSE))</f>
      </c>
      <c r="C55" s="156">
        <f>IF(D55=0,"",VLOOKUP($D55,#REF!,3,FALSE))</f>
      </c>
      <c r="D55" s="161"/>
      <c r="E55" s="158">
        <f>IF(D55=0,"",VLOOKUP($D55,#REF!,5,FALSE))</f>
      </c>
      <c r="F55" s="158">
        <f>IF($D55=0,"",VLOOKUP($D55,'Absolutní-BODY'!$E$2:$O$161,4,FALSE))</f>
      </c>
      <c r="G55" s="158">
        <f>IF($D55=0,"",VLOOKUP($D55,'Absolutní-BODY'!$E$2:$O$161,5,FALSE))</f>
      </c>
      <c r="H55" s="158">
        <f>IF($D55=0,"",VLOOKUP($D55,'Absolutní-BODY'!$E$2:$O$161,6,FALSE))</f>
      </c>
      <c r="I55" s="158">
        <f>IF($D55=0,"",VLOOKUP($D55,'Absolutní-BODY'!$E$2:$O$161,7,FALSE))</f>
      </c>
      <c r="J55" s="158">
        <f>IF($D55=0,"",VLOOKUP($D55,'Absolutní-BODY'!$E$2:$O$161,8,FALSE))</f>
      </c>
      <c r="K55" s="158">
        <f>IF($D55=0,"",VLOOKUP($D55,'Absolutní-BODY'!$E$2:$O$161,9,FALSE))</f>
      </c>
      <c r="L55" s="158">
        <f>IF($D55=0,"",VLOOKUP($D55,'Absolutní-BODY'!$E$2:$O$161,10,FALSE))</f>
      </c>
      <c r="M55" s="158">
        <f>IF($D55=0,"",VLOOKUP($D55,'Absolutní-BODY'!$E$2:$O$161,11,FALSE))</f>
      </c>
      <c r="N55" s="164">
        <f t="shared" si="4"/>
      </c>
      <c r="O55" s="32">
        <f t="shared" si="5"/>
      </c>
      <c r="P55" s="32">
        <f t="shared" si="6"/>
      </c>
      <c r="Q55" s="32">
        <f t="shared" si="7"/>
      </c>
      <c r="R55" s="155"/>
      <c r="S55" s="155"/>
      <c r="T55" s="155"/>
      <c r="U55" s="155"/>
    </row>
    <row r="56" spans="1:21" ht="15">
      <c r="A56" s="175">
        <v>54</v>
      </c>
      <c r="B56" s="156">
        <f>IF(D56=0,"",VLOOKUP($D56,#REF!,2,FALSE))</f>
      </c>
      <c r="C56" s="156">
        <f>IF(D56=0,"",VLOOKUP($D56,#REF!,3,FALSE))</f>
      </c>
      <c r="D56" s="157"/>
      <c r="E56" s="158">
        <f>IF(D56=0,"",VLOOKUP($D56,#REF!,5,FALSE))</f>
      </c>
      <c r="F56" s="158">
        <f>IF($D56=0,"",VLOOKUP($D56,'Absolutní-BODY'!$E$2:$O$161,4,FALSE))</f>
      </c>
      <c r="G56" s="158">
        <f>IF($D56=0,"",VLOOKUP($D56,'Absolutní-BODY'!$E$2:$O$161,5,FALSE))</f>
      </c>
      <c r="H56" s="158">
        <f>IF($D56=0,"",VLOOKUP($D56,'Absolutní-BODY'!$E$2:$O$161,6,FALSE))</f>
      </c>
      <c r="I56" s="158">
        <f>IF($D56=0,"",VLOOKUP($D56,'Absolutní-BODY'!$E$2:$O$161,7,FALSE))</f>
      </c>
      <c r="J56" s="158">
        <f>IF($D56=0,"",VLOOKUP($D56,'Absolutní-BODY'!$E$2:$O$161,8,FALSE))</f>
      </c>
      <c r="K56" s="158">
        <f>IF($D56=0,"",VLOOKUP($D56,'Absolutní-BODY'!$E$2:$O$161,9,FALSE))</f>
      </c>
      <c r="L56" s="158">
        <f>IF($D56=0,"",VLOOKUP($D56,'Absolutní-BODY'!$E$2:$O$161,10,FALSE))</f>
      </c>
      <c r="M56" s="158">
        <f>IF($D56=0,"",VLOOKUP($D56,'Absolutní-BODY'!$E$2:$O$161,11,FALSE))</f>
      </c>
      <c r="N56" s="164">
        <f t="shared" si="4"/>
      </c>
      <c r="O56" s="32">
        <f t="shared" si="5"/>
      </c>
      <c r="P56" s="32">
        <f t="shared" si="6"/>
      </c>
      <c r="Q56" s="32">
        <f t="shared" si="7"/>
      </c>
      <c r="R56" s="155"/>
      <c r="S56" s="155"/>
      <c r="T56" s="155"/>
      <c r="U56" s="155"/>
    </row>
    <row r="57" spans="1:21" ht="15">
      <c r="A57" s="175">
        <v>55</v>
      </c>
      <c r="B57" s="156">
        <f>IF(D57=0,"",VLOOKUP($D57,#REF!,2,FALSE))</f>
      </c>
      <c r="C57" s="156">
        <f>IF(D57=0,"",VLOOKUP($D57,#REF!,3,FALSE))</f>
      </c>
      <c r="D57" s="157"/>
      <c r="E57" s="158">
        <f>IF(D57=0,"",VLOOKUP($D57,#REF!,5,FALSE))</f>
      </c>
      <c r="F57" s="158">
        <f>IF($D57=0,"",VLOOKUP($D57,'Absolutní-BODY'!$E$2:$O$161,4,FALSE))</f>
      </c>
      <c r="G57" s="158">
        <f>IF($D57=0,"",VLOOKUP($D57,'Absolutní-BODY'!$E$2:$O$161,5,FALSE))</f>
      </c>
      <c r="H57" s="158">
        <f>IF($D57=0,"",VLOOKUP($D57,'Absolutní-BODY'!$E$2:$O$161,6,FALSE))</f>
      </c>
      <c r="I57" s="158">
        <f>IF($D57=0,"",VLOOKUP($D57,'Absolutní-BODY'!$E$2:$O$161,7,FALSE))</f>
      </c>
      <c r="J57" s="158">
        <f>IF($D57=0,"",VLOOKUP($D57,'Absolutní-BODY'!$E$2:$O$161,8,FALSE))</f>
      </c>
      <c r="K57" s="158">
        <f>IF($D57=0,"",VLOOKUP($D57,'Absolutní-BODY'!$E$2:$O$161,9,FALSE))</f>
      </c>
      <c r="L57" s="158">
        <f>IF($D57=0,"",VLOOKUP($D57,'Absolutní-BODY'!$E$2:$O$161,10,FALSE))</f>
      </c>
      <c r="M57" s="158">
        <f>IF($D57=0,"",VLOOKUP($D57,'Absolutní-BODY'!$E$2:$O$161,11,FALSE))</f>
      </c>
      <c r="N57" s="164">
        <f t="shared" si="4"/>
      </c>
      <c r="O57" s="32">
        <f t="shared" si="5"/>
      </c>
      <c r="P57" s="32">
        <f t="shared" si="6"/>
      </c>
      <c r="Q57" s="32">
        <f t="shared" si="7"/>
      </c>
      <c r="R57" s="155"/>
      <c r="S57" s="155"/>
      <c r="T57" s="155"/>
      <c r="U57" s="155"/>
    </row>
    <row r="58" spans="1:21" ht="15">
      <c r="A58" s="175">
        <v>56</v>
      </c>
      <c r="B58" s="156">
        <f>IF(D58=0,"",VLOOKUP($D58,#REF!,2,FALSE))</f>
      </c>
      <c r="C58" s="156">
        <f>IF(D58=0,"",VLOOKUP($D58,#REF!,3,FALSE))</f>
      </c>
      <c r="D58" s="157"/>
      <c r="E58" s="158">
        <f>IF(D58=0,"",VLOOKUP($D58,#REF!,5,FALSE))</f>
      </c>
      <c r="F58" s="158">
        <f>IF($D58=0,"",VLOOKUP($D58,'Absolutní-BODY'!$E$2:$O$161,4,FALSE))</f>
      </c>
      <c r="G58" s="158">
        <f>IF($D58=0,"",VLOOKUP($D58,'Absolutní-BODY'!$E$2:$O$161,5,FALSE))</f>
      </c>
      <c r="H58" s="158">
        <f>IF($D58=0,"",VLOOKUP($D58,'Absolutní-BODY'!$E$2:$O$161,6,FALSE))</f>
      </c>
      <c r="I58" s="158">
        <f>IF($D58=0,"",VLOOKUP($D58,'Absolutní-BODY'!$E$2:$O$161,7,FALSE))</f>
      </c>
      <c r="J58" s="158">
        <f>IF($D58=0,"",VLOOKUP($D58,'Absolutní-BODY'!$E$2:$O$161,8,FALSE))</f>
      </c>
      <c r="K58" s="158">
        <f>IF($D58=0,"",VLOOKUP($D58,'Absolutní-BODY'!$E$2:$O$161,9,FALSE))</f>
      </c>
      <c r="L58" s="158">
        <f>IF($D58=0,"",VLOOKUP($D58,'Absolutní-BODY'!$E$2:$O$161,10,FALSE))</f>
      </c>
      <c r="M58" s="158">
        <f>IF($D58=0,"",VLOOKUP($D58,'Absolutní-BODY'!$E$2:$O$161,11,FALSE))</f>
      </c>
      <c r="N58" s="164">
        <f t="shared" si="4"/>
      </c>
      <c r="O58" s="32">
        <f t="shared" si="5"/>
      </c>
      <c r="P58" s="32">
        <f t="shared" si="6"/>
      </c>
      <c r="Q58" s="32">
        <f t="shared" si="7"/>
      </c>
      <c r="R58" s="155"/>
      <c r="S58" s="155"/>
      <c r="T58" s="155"/>
      <c r="U58" s="155"/>
    </row>
    <row r="59" spans="1:21" ht="15">
      <c r="A59" s="175">
        <v>57</v>
      </c>
      <c r="B59" s="156">
        <f>IF(D59=0,"",VLOOKUP($D59,#REF!,2,FALSE))</f>
      </c>
      <c r="C59" s="156">
        <f>IF(D59=0,"",VLOOKUP($D59,#REF!,3,FALSE))</f>
      </c>
      <c r="D59" s="161"/>
      <c r="E59" s="158">
        <f>IF(D59=0,"",VLOOKUP($D59,#REF!,5,FALSE))</f>
      </c>
      <c r="F59" s="158">
        <f>IF($D59=0,"",VLOOKUP($D59,'Absolutní-BODY'!$E$2:$O$161,4,FALSE))</f>
      </c>
      <c r="G59" s="158">
        <f>IF($D59=0,"",VLOOKUP($D59,'Absolutní-BODY'!$E$2:$O$161,5,FALSE))</f>
      </c>
      <c r="H59" s="158">
        <f>IF($D59=0,"",VLOOKUP($D59,'Absolutní-BODY'!$E$2:$O$161,6,FALSE))</f>
      </c>
      <c r="I59" s="158">
        <f>IF($D59=0,"",VLOOKUP($D59,'Absolutní-BODY'!$E$2:$O$161,7,FALSE))</f>
      </c>
      <c r="J59" s="158">
        <f>IF($D59=0,"",VLOOKUP($D59,'Absolutní-BODY'!$E$2:$O$161,8,FALSE))</f>
      </c>
      <c r="K59" s="158">
        <f>IF($D59=0,"",VLOOKUP($D59,'Absolutní-BODY'!$E$2:$O$161,9,FALSE))</f>
      </c>
      <c r="L59" s="158">
        <f>IF($D59=0,"",VLOOKUP($D59,'Absolutní-BODY'!$E$2:$O$161,10,FALSE))</f>
      </c>
      <c r="M59" s="158">
        <f>IF($D59=0,"",VLOOKUP($D59,'Absolutní-BODY'!$E$2:$O$161,11,FALSE))</f>
      </c>
      <c r="N59" s="164">
        <f t="shared" si="4"/>
      </c>
      <c r="O59" s="32">
        <f t="shared" si="5"/>
      </c>
      <c r="P59" s="32">
        <f t="shared" si="6"/>
      </c>
      <c r="Q59" s="32">
        <f t="shared" si="7"/>
      </c>
      <c r="R59" s="155"/>
      <c r="S59" s="155"/>
      <c r="T59" s="155"/>
      <c r="U59" s="155"/>
    </row>
    <row r="60" spans="1:21" ht="15">
      <c r="A60" s="175">
        <v>58</v>
      </c>
      <c r="B60" s="159">
        <f>IF(D60=0,"",VLOOKUP($D60,#REF!,2,FALSE))</f>
      </c>
      <c r="C60" s="160">
        <f>IF(D60=0,"",VLOOKUP($D60,#REF!,3,FALSE))</f>
      </c>
      <c r="D60" s="161"/>
      <c r="E60" s="158">
        <f>IF(D60=0,"",VLOOKUP($D60,#REF!,5,FALSE))</f>
      </c>
      <c r="F60" s="158">
        <f>IF($D60=0,"",VLOOKUP($D60,'Absolutní-BODY'!$E$2:$O$161,4,FALSE))</f>
      </c>
      <c r="G60" s="158">
        <f>IF($D60=0,"",VLOOKUP($D60,'Absolutní-BODY'!$E$2:$O$161,5,FALSE))</f>
      </c>
      <c r="H60" s="158">
        <f>IF($D60=0,"",VLOOKUP($D60,'Absolutní-BODY'!$E$2:$O$161,6,FALSE))</f>
      </c>
      <c r="I60" s="158">
        <f>IF($D60=0,"",VLOOKUP($D60,'Absolutní-BODY'!$E$2:$O$161,7,FALSE))</f>
      </c>
      <c r="J60" s="158">
        <f>IF($D60=0,"",VLOOKUP($D60,'Absolutní-BODY'!$E$2:$O$161,8,FALSE))</f>
      </c>
      <c r="K60" s="158">
        <f>IF($D60=0,"",VLOOKUP($D60,'Absolutní-BODY'!$E$2:$O$161,9,FALSE))</f>
      </c>
      <c r="L60" s="158">
        <f>IF($D60=0,"",VLOOKUP($D60,'Absolutní-BODY'!$E$2:$O$161,10,FALSE))</f>
      </c>
      <c r="M60" s="158">
        <f>IF($D60=0,"",VLOOKUP($D60,'Absolutní-BODY'!$E$2:$O$161,11,FALSE))</f>
      </c>
      <c r="N60" s="164">
        <f t="shared" si="4"/>
      </c>
      <c r="O60" s="32">
        <f t="shared" si="5"/>
      </c>
      <c r="P60" s="32">
        <f t="shared" si="6"/>
      </c>
      <c r="Q60" s="32">
        <f t="shared" si="7"/>
      </c>
      <c r="R60" s="155"/>
      <c r="S60" s="155"/>
      <c r="T60" s="155"/>
      <c r="U60" s="155"/>
    </row>
    <row r="61" spans="1:21" ht="15">
      <c r="A61" s="175">
        <v>59</v>
      </c>
      <c r="B61" s="159">
        <f>IF(D61=0,"",VLOOKUP($D61,#REF!,2,FALSE))</f>
      </c>
      <c r="C61" s="160">
        <f>IF(D61=0,"",VLOOKUP($D61,#REF!,3,FALSE))</f>
      </c>
      <c r="D61" s="161"/>
      <c r="E61" s="158">
        <f>IF(D61=0,"",VLOOKUP($D61,#REF!,5,FALSE))</f>
      </c>
      <c r="F61" s="158">
        <f>IF($D61=0,"",VLOOKUP($D61,'Absolutní-BODY'!$E$2:$O$161,4,FALSE))</f>
      </c>
      <c r="G61" s="158">
        <f>IF($D61=0,"",VLOOKUP($D61,'Absolutní-BODY'!$E$2:$O$161,5,FALSE))</f>
      </c>
      <c r="H61" s="158">
        <f>IF($D61=0,"",VLOOKUP($D61,'Absolutní-BODY'!$E$2:$O$161,6,FALSE))</f>
      </c>
      <c r="I61" s="158">
        <f>IF($D61=0,"",VLOOKUP($D61,'Absolutní-BODY'!$E$2:$O$161,7,FALSE))</f>
      </c>
      <c r="J61" s="158">
        <f>IF($D61=0,"",VLOOKUP($D61,'Absolutní-BODY'!$E$2:$O$161,8,FALSE))</f>
      </c>
      <c r="K61" s="158">
        <f>IF($D61=0,"",VLOOKUP($D61,'Absolutní-BODY'!$E$2:$O$161,9,FALSE))</f>
      </c>
      <c r="L61" s="158">
        <f>IF($D61=0,"",VLOOKUP($D61,'Absolutní-BODY'!$E$2:$O$161,10,FALSE))</f>
      </c>
      <c r="M61" s="158">
        <f>IF($D61=0,"",VLOOKUP($D61,'Absolutní-BODY'!$E$2:$O$161,11,FALSE))</f>
      </c>
      <c r="N61" s="164">
        <f t="shared" si="4"/>
      </c>
      <c r="O61" s="32">
        <f t="shared" si="5"/>
      </c>
      <c r="P61" s="32">
        <f t="shared" si="6"/>
      </c>
      <c r="Q61" s="32">
        <f t="shared" si="7"/>
      </c>
      <c r="R61" s="155"/>
      <c r="S61" s="155"/>
      <c r="T61" s="155"/>
      <c r="U61" s="155"/>
    </row>
    <row r="62" spans="1:21" ht="15">
      <c r="A62" s="175">
        <v>60</v>
      </c>
      <c r="B62" s="159">
        <f>IF(D62=0,"",VLOOKUP($D62,#REF!,2,FALSE))</f>
      </c>
      <c r="C62" s="160">
        <f>IF(D62=0,"",VLOOKUP($D62,#REF!,3,FALSE))</f>
      </c>
      <c r="D62" s="161"/>
      <c r="E62" s="158">
        <f>IF(D62=0,"",VLOOKUP($D62,#REF!,5,FALSE))</f>
      </c>
      <c r="F62" s="158">
        <f>IF($D62=0,"",VLOOKUP($D62,'Absolutní-BODY'!$E$2:$O$161,4,FALSE))</f>
      </c>
      <c r="G62" s="158">
        <f>IF($D62=0,"",VLOOKUP($D62,'Absolutní-BODY'!$E$2:$O$161,5,FALSE))</f>
      </c>
      <c r="H62" s="158">
        <f>IF($D62=0,"",VLOOKUP($D62,'Absolutní-BODY'!$E$2:$O$161,6,FALSE))</f>
      </c>
      <c r="I62" s="158">
        <f>IF($D62=0,"",VLOOKUP($D62,'Absolutní-BODY'!$E$2:$O$161,7,FALSE))</f>
      </c>
      <c r="J62" s="158">
        <f>IF($D62=0,"",VLOOKUP($D62,'Absolutní-BODY'!$E$2:$O$161,8,FALSE))</f>
      </c>
      <c r="K62" s="158">
        <f>IF($D62=0,"",VLOOKUP($D62,'Absolutní-BODY'!$E$2:$O$161,9,FALSE))</f>
      </c>
      <c r="L62" s="158">
        <f>IF($D62=0,"",VLOOKUP($D62,'Absolutní-BODY'!$E$2:$O$161,10,FALSE))</f>
      </c>
      <c r="M62" s="158">
        <f>IF($D62=0,"",VLOOKUP($D62,'Absolutní-BODY'!$E$2:$O$161,11,FALSE))</f>
      </c>
      <c r="N62" s="164">
        <f t="shared" si="4"/>
      </c>
      <c r="O62" s="32">
        <f t="shared" si="5"/>
      </c>
      <c r="P62" s="32">
        <f t="shared" si="6"/>
      </c>
      <c r="Q62" s="32">
        <f t="shared" si="7"/>
      </c>
      <c r="R62" s="155"/>
      <c r="S62" s="155"/>
      <c r="T62" s="155"/>
      <c r="U62" s="155"/>
    </row>
    <row r="63" spans="1:21" ht="15">
      <c r="A63" s="175">
        <v>61</v>
      </c>
      <c r="B63" s="156">
        <f>IF(D63=0,"",VLOOKUP($D63,#REF!,2,FALSE))</f>
      </c>
      <c r="C63" s="156">
        <f>IF(D63=0,"",VLOOKUP($D63,#REF!,3,FALSE))</f>
      </c>
      <c r="D63" s="157"/>
      <c r="E63" s="158">
        <f>IF(D63=0,"",VLOOKUP($D63,#REF!,5,FALSE))</f>
      </c>
      <c r="F63" s="158">
        <f>IF($D63=0,"",VLOOKUP($D63,'Absolutní-BODY'!$E$2:$O$161,4,FALSE))</f>
      </c>
      <c r="G63" s="158">
        <f>IF($D63=0,"",VLOOKUP($D63,'Absolutní-BODY'!$E$2:$O$161,5,FALSE))</f>
      </c>
      <c r="H63" s="158">
        <f>IF($D63=0,"",VLOOKUP($D63,'Absolutní-BODY'!$E$2:$O$161,6,FALSE))</f>
      </c>
      <c r="I63" s="158">
        <f>IF($D63=0,"",VLOOKUP($D63,'Absolutní-BODY'!$E$2:$O$161,7,FALSE))</f>
      </c>
      <c r="J63" s="158">
        <f>IF($D63=0,"",VLOOKUP($D63,'Absolutní-BODY'!$E$2:$O$161,8,FALSE))</f>
      </c>
      <c r="K63" s="158">
        <f>IF($D63=0,"",VLOOKUP($D63,'Absolutní-BODY'!$E$2:$O$161,9,FALSE))</f>
      </c>
      <c r="L63" s="158">
        <f>IF($D63=0,"",VLOOKUP($D63,'Absolutní-BODY'!$E$2:$O$161,10,FALSE))</f>
      </c>
      <c r="M63" s="158">
        <f>IF($D63=0,"",VLOOKUP($D63,'Absolutní-BODY'!$E$2:$O$161,11,FALSE))</f>
      </c>
      <c r="N63" s="164">
        <f t="shared" si="4"/>
      </c>
      <c r="O63" s="32">
        <f t="shared" si="5"/>
      </c>
      <c r="P63" s="32">
        <f t="shared" si="6"/>
      </c>
      <c r="Q63" s="32">
        <f t="shared" si="7"/>
      </c>
      <c r="R63" s="155"/>
      <c r="S63" s="155"/>
      <c r="T63" s="155"/>
      <c r="U63" s="155"/>
    </row>
    <row r="64" spans="1:21" ht="15">
      <c r="A64" s="175">
        <v>62</v>
      </c>
      <c r="B64" s="159">
        <f>IF(D64=0,"",VLOOKUP($D64,#REF!,2,FALSE))</f>
      </c>
      <c r="C64" s="160">
        <f>IF(D64=0,"",VLOOKUP($D64,#REF!,3,FALSE))</f>
      </c>
      <c r="D64" s="161"/>
      <c r="E64" s="158">
        <f>IF(D64=0,"",VLOOKUP($D64,#REF!,5,FALSE))</f>
      </c>
      <c r="F64" s="158">
        <f>IF($D64=0,"",VLOOKUP($D64,'Absolutní-BODY'!$E$2:$O$161,4,FALSE))</f>
      </c>
      <c r="G64" s="158">
        <f>IF($D64=0,"",VLOOKUP($D64,'Absolutní-BODY'!$E$2:$O$161,5,FALSE))</f>
      </c>
      <c r="H64" s="158">
        <f>IF($D64=0,"",VLOOKUP($D64,'Absolutní-BODY'!$E$2:$O$161,6,FALSE))</f>
      </c>
      <c r="I64" s="158">
        <f>IF($D64=0,"",VLOOKUP($D64,'Absolutní-BODY'!$E$2:$O$161,7,FALSE))</f>
      </c>
      <c r="J64" s="158">
        <f>IF($D64=0,"",VLOOKUP($D64,'Absolutní-BODY'!$E$2:$O$161,8,FALSE))</f>
      </c>
      <c r="K64" s="158">
        <f>IF($D64=0,"",VLOOKUP($D64,'Absolutní-BODY'!$E$2:$O$161,9,FALSE))</f>
      </c>
      <c r="L64" s="158">
        <f>IF($D64=0,"",VLOOKUP($D64,'Absolutní-BODY'!$E$2:$O$161,10,FALSE))</f>
      </c>
      <c r="M64" s="158">
        <f>IF($D64=0,"",VLOOKUP($D64,'Absolutní-BODY'!$E$2:$O$161,11,FALSE))</f>
      </c>
      <c r="N64" s="164">
        <f t="shared" si="4"/>
      </c>
      <c r="O64" s="32">
        <f t="shared" si="5"/>
      </c>
      <c r="P64" s="32">
        <f t="shared" si="6"/>
      </c>
      <c r="Q64" s="32">
        <f t="shared" si="7"/>
      </c>
      <c r="R64" s="155"/>
      <c r="S64" s="155"/>
      <c r="T64" s="155"/>
      <c r="U64" s="155"/>
    </row>
    <row r="65" spans="1:21" ht="15">
      <c r="A65" s="175">
        <v>63</v>
      </c>
      <c r="B65" s="159">
        <f>IF(D65=0,"",VLOOKUP($D65,#REF!,2,FALSE))</f>
      </c>
      <c r="C65" s="160">
        <f>IF(D65=0,"",VLOOKUP($D65,#REF!,3,FALSE))</f>
      </c>
      <c r="D65" s="161"/>
      <c r="E65" s="158">
        <f>IF(D65=0,"",VLOOKUP($D65,#REF!,5,FALSE))</f>
      </c>
      <c r="F65" s="158">
        <f>IF($D65=0,"",VLOOKUP($D65,'Absolutní-BODY'!$E$2:$O$161,4,FALSE))</f>
      </c>
      <c r="G65" s="158">
        <f>IF($D65=0,"",VLOOKUP($D65,'Absolutní-BODY'!$E$2:$O$161,5,FALSE))</f>
      </c>
      <c r="H65" s="158">
        <f>IF($D65=0,"",VLOOKUP($D65,'Absolutní-BODY'!$E$2:$O$161,6,FALSE))</f>
      </c>
      <c r="I65" s="158">
        <f>IF($D65=0,"",VLOOKUP($D65,'Absolutní-BODY'!$E$2:$O$161,7,FALSE))</f>
      </c>
      <c r="J65" s="158">
        <f>IF($D65=0,"",VLOOKUP($D65,'Absolutní-BODY'!$E$2:$O$161,8,FALSE))</f>
      </c>
      <c r="K65" s="158">
        <f>IF($D65=0,"",VLOOKUP($D65,'Absolutní-BODY'!$E$2:$O$161,9,FALSE))</f>
      </c>
      <c r="L65" s="158">
        <f>IF($D65=0,"",VLOOKUP($D65,'Absolutní-BODY'!$E$2:$O$161,10,FALSE))</f>
      </c>
      <c r="M65" s="158">
        <f>IF($D65=0,"",VLOOKUP($D65,'Absolutní-BODY'!$E$2:$O$161,11,FALSE))</f>
      </c>
      <c r="N65" s="164">
        <f t="shared" si="4"/>
      </c>
      <c r="O65" s="32">
        <f t="shared" si="5"/>
      </c>
      <c r="P65" s="32">
        <f t="shared" si="6"/>
      </c>
      <c r="Q65" s="32">
        <f t="shared" si="7"/>
      </c>
      <c r="R65" s="155"/>
      <c r="S65" s="155"/>
      <c r="T65" s="155"/>
      <c r="U65" s="155"/>
    </row>
    <row r="66" spans="1:21" ht="15">
      <c r="A66" s="175">
        <v>64</v>
      </c>
      <c r="B66" s="156">
        <f>IF(D66=0,"",VLOOKUP($D66,#REF!,2,FALSE))</f>
      </c>
      <c r="C66" s="156">
        <f>IF(D66=0,"",VLOOKUP($D66,#REF!,3,FALSE))</f>
      </c>
      <c r="D66" s="157"/>
      <c r="E66" s="158">
        <f>IF(D66=0,"",VLOOKUP($D66,#REF!,5,FALSE))</f>
      </c>
      <c r="F66" s="158">
        <f>IF($D66=0,"",VLOOKUP($D66,'Absolutní-BODY'!$E$2:$O$161,4,FALSE))</f>
      </c>
      <c r="G66" s="158">
        <f>IF($D66=0,"",VLOOKUP($D66,'Absolutní-BODY'!$E$2:$O$161,5,FALSE))</f>
      </c>
      <c r="H66" s="158">
        <f>IF($D66=0,"",VLOOKUP($D66,'Absolutní-BODY'!$E$2:$O$161,6,FALSE))</f>
      </c>
      <c r="I66" s="158">
        <f>IF($D66=0,"",VLOOKUP($D66,'Absolutní-BODY'!$E$2:$O$161,7,FALSE))</f>
      </c>
      <c r="J66" s="158">
        <f>IF($D66=0,"",VLOOKUP($D66,'Absolutní-BODY'!$E$2:$O$161,8,FALSE))</f>
      </c>
      <c r="K66" s="158">
        <f>IF($D66=0,"",VLOOKUP($D66,'Absolutní-BODY'!$E$2:$O$161,9,FALSE))</f>
      </c>
      <c r="L66" s="158">
        <f>IF($D66=0,"",VLOOKUP($D66,'Absolutní-BODY'!$E$2:$O$161,10,FALSE))</f>
      </c>
      <c r="M66" s="158">
        <f>IF($D66=0,"",VLOOKUP($D66,'Absolutní-BODY'!$E$2:$O$161,11,FALSE))</f>
      </c>
      <c r="N66" s="164">
        <f t="shared" si="4"/>
      </c>
      <c r="O66" s="32">
        <f t="shared" si="5"/>
      </c>
      <c r="P66" s="32">
        <f t="shared" si="6"/>
      </c>
      <c r="Q66" s="32">
        <f t="shared" si="7"/>
      </c>
      <c r="R66" s="155"/>
      <c r="S66" s="155"/>
      <c r="T66" s="155"/>
      <c r="U66" s="155"/>
    </row>
    <row r="67" spans="1:21" ht="15">
      <c r="A67" s="175">
        <v>65</v>
      </c>
      <c r="B67" s="159">
        <f>IF(D67=0,"",VLOOKUP($D67,#REF!,2,FALSE))</f>
      </c>
      <c r="C67" s="160">
        <f>IF(D67=0,"",VLOOKUP($D67,#REF!,3,FALSE))</f>
      </c>
      <c r="D67" s="161"/>
      <c r="E67" s="158">
        <f>IF(D67=0,"",VLOOKUP($D67,#REF!,5,FALSE))</f>
      </c>
      <c r="F67" s="158">
        <f>IF($D67=0,"",VLOOKUP($D67,'Absolutní-BODY'!$E$2:$O$161,4,FALSE))</f>
      </c>
      <c r="G67" s="158">
        <f>IF($D67=0,"",VLOOKUP($D67,'Absolutní-BODY'!$E$2:$O$161,5,FALSE))</f>
      </c>
      <c r="H67" s="158">
        <f>IF($D67=0,"",VLOOKUP($D67,'Absolutní-BODY'!$E$2:$O$161,6,FALSE))</f>
      </c>
      <c r="I67" s="158">
        <f>IF($D67=0,"",VLOOKUP($D67,'Absolutní-BODY'!$E$2:$O$161,7,FALSE))</f>
      </c>
      <c r="J67" s="158">
        <f>IF($D67=0,"",VLOOKUP($D67,'Absolutní-BODY'!$E$2:$O$161,8,FALSE))</f>
      </c>
      <c r="K67" s="158">
        <f>IF($D67=0,"",VLOOKUP($D67,'Absolutní-BODY'!$E$2:$O$161,9,FALSE))</f>
      </c>
      <c r="L67" s="158">
        <f>IF($D67=0,"",VLOOKUP($D67,'Absolutní-BODY'!$E$2:$O$161,10,FALSE))</f>
      </c>
      <c r="M67" s="158">
        <f>IF($D67=0,"",VLOOKUP($D67,'Absolutní-BODY'!$E$2:$O$161,11,FALSE))</f>
      </c>
      <c r="N67" s="164">
        <f aca="true" t="shared" si="8" ref="N67:N98">IF(D67=0,"",SUM(F67:M67))</f>
      </c>
      <c r="O67" s="32">
        <f aca="true" t="shared" si="9" ref="O67:O102">IF(D67=0,"",LARGE(F67:M67,1)-SMALL(F67:M67,1))</f>
      </c>
      <c r="P67" s="32">
        <f aca="true" t="shared" si="10" ref="P67:P102">IF(D67=0,"",LARGE(F67:M67,2)-SMALL(F67:M67,2))</f>
      </c>
      <c r="Q67" s="32">
        <f aca="true" t="shared" si="11" ref="Q67:Q102">IF(D67=0,"",LARGE(F67:M67,3)-SMALL(F67:M67,3))</f>
      </c>
      <c r="R67" s="155"/>
      <c r="S67" s="155"/>
      <c r="T67" s="155"/>
      <c r="U67" s="155"/>
    </row>
    <row r="68" spans="1:21" ht="15">
      <c r="A68" s="175">
        <v>66</v>
      </c>
      <c r="B68" s="159">
        <f>IF(D68=0,"",VLOOKUP($D68,#REF!,2,FALSE))</f>
      </c>
      <c r="C68" s="160">
        <f>IF(D68=0,"",VLOOKUP($D68,#REF!,3,FALSE))</f>
      </c>
      <c r="D68" s="161"/>
      <c r="E68" s="158">
        <f>IF(D68=0,"",VLOOKUP($D68,#REF!,5,FALSE))</f>
      </c>
      <c r="F68" s="158">
        <f>IF($D68=0,"",VLOOKUP($D68,'Absolutní-BODY'!$E$2:$O$161,4,FALSE))</f>
      </c>
      <c r="G68" s="158">
        <f>IF($D68=0,"",VLOOKUP($D68,'Absolutní-BODY'!$E$2:$O$161,5,FALSE))</f>
      </c>
      <c r="H68" s="158">
        <f>IF($D68=0,"",VLOOKUP($D68,'Absolutní-BODY'!$E$2:$O$161,6,FALSE))</f>
      </c>
      <c r="I68" s="158">
        <f>IF($D68=0,"",VLOOKUP($D68,'Absolutní-BODY'!$E$2:$O$161,7,FALSE))</f>
      </c>
      <c r="J68" s="158">
        <f>IF($D68=0,"",VLOOKUP($D68,'Absolutní-BODY'!$E$2:$O$161,8,FALSE))</f>
      </c>
      <c r="K68" s="158">
        <f>IF($D68=0,"",VLOOKUP($D68,'Absolutní-BODY'!$E$2:$O$161,9,FALSE))</f>
      </c>
      <c r="L68" s="158">
        <f>IF($D68=0,"",VLOOKUP($D68,'Absolutní-BODY'!$E$2:$O$161,10,FALSE))</f>
      </c>
      <c r="M68" s="158">
        <f>IF($D68=0,"",VLOOKUP($D68,'Absolutní-BODY'!$E$2:$O$161,11,FALSE))</f>
      </c>
      <c r="N68" s="164">
        <f t="shared" si="8"/>
      </c>
      <c r="O68" s="32">
        <f t="shared" si="9"/>
      </c>
      <c r="P68" s="32">
        <f t="shared" si="10"/>
      </c>
      <c r="Q68" s="32">
        <f t="shared" si="11"/>
      </c>
      <c r="R68" s="155"/>
      <c r="S68" s="155"/>
      <c r="T68" s="155"/>
      <c r="U68" s="155"/>
    </row>
    <row r="69" spans="1:21" ht="15">
      <c r="A69" s="175">
        <v>67</v>
      </c>
      <c r="B69" s="159">
        <f>IF(D69=0,"",VLOOKUP($D69,#REF!,2,FALSE))</f>
      </c>
      <c r="C69" s="160">
        <f>IF(D69=0,"",VLOOKUP($D69,#REF!,3,FALSE))</f>
      </c>
      <c r="D69" s="161"/>
      <c r="E69" s="158">
        <f>IF(D69=0,"",VLOOKUP($D69,#REF!,5,FALSE))</f>
      </c>
      <c r="F69" s="158">
        <f>IF($D69=0,"",VLOOKUP($D69,'Absolutní-BODY'!$E$2:$O$161,4,FALSE))</f>
      </c>
      <c r="G69" s="158">
        <f>IF($D69=0,"",VLOOKUP($D69,'Absolutní-BODY'!$E$2:$O$161,5,FALSE))</f>
      </c>
      <c r="H69" s="158">
        <f>IF($D69=0,"",VLOOKUP($D69,'Absolutní-BODY'!$E$2:$O$161,6,FALSE))</f>
      </c>
      <c r="I69" s="158">
        <f>IF($D69=0,"",VLOOKUP($D69,'Absolutní-BODY'!$E$2:$O$161,7,FALSE))</f>
      </c>
      <c r="J69" s="158">
        <f>IF($D69=0,"",VLOOKUP($D69,'Absolutní-BODY'!$E$2:$O$161,8,FALSE))</f>
      </c>
      <c r="K69" s="158">
        <f>IF($D69=0,"",VLOOKUP($D69,'Absolutní-BODY'!$E$2:$O$161,9,FALSE))</f>
      </c>
      <c r="L69" s="158">
        <f>IF($D69=0,"",VLOOKUP($D69,'Absolutní-BODY'!$E$2:$O$161,10,FALSE))</f>
      </c>
      <c r="M69" s="158">
        <f>IF($D69=0,"",VLOOKUP($D69,'Absolutní-BODY'!$E$2:$O$161,11,FALSE))</f>
      </c>
      <c r="N69" s="164">
        <f t="shared" si="8"/>
      </c>
      <c r="O69" s="32">
        <f t="shared" si="9"/>
      </c>
      <c r="P69" s="32">
        <f t="shared" si="10"/>
      </c>
      <c r="Q69" s="32">
        <f t="shared" si="11"/>
      </c>
      <c r="R69" s="155"/>
      <c r="S69" s="155"/>
      <c r="T69" s="155"/>
      <c r="U69" s="155"/>
    </row>
    <row r="70" spans="1:21" ht="15">
      <c r="A70" s="175">
        <v>68</v>
      </c>
      <c r="B70" s="159">
        <f>IF(D70=0,"",VLOOKUP($D70,#REF!,2,FALSE))</f>
      </c>
      <c r="C70" s="160">
        <f>IF(D70=0,"",VLOOKUP($D70,#REF!,3,FALSE))</f>
      </c>
      <c r="D70" s="161"/>
      <c r="E70" s="158">
        <f>IF(D70=0,"",VLOOKUP($D70,#REF!,5,FALSE))</f>
      </c>
      <c r="F70" s="158">
        <f>IF($D70=0,"",VLOOKUP($D70,'Absolutní-BODY'!$E$2:$O$161,4,FALSE))</f>
      </c>
      <c r="G70" s="158">
        <f>IF($D70=0,"",VLOOKUP($D70,'Absolutní-BODY'!$E$2:$O$161,5,FALSE))</f>
      </c>
      <c r="H70" s="158">
        <f>IF($D70=0,"",VLOOKUP($D70,'Absolutní-BODY'!$E$2:$O$161,6,FALSE))</f>
      </c>
      <c r="I70" s="158">
        <f>IF($D70=0,"",VLOOKUP($D70,'Absolutní-BODY'!$E$2:$O$161,7,FALSE))</f>
      </c>
      <c r="J70" s="158">
        <f>IF($D70=0,"",VLOOKUP($D70,'Absolutní-BODY'!$E$2:$O$161,8,FALSE))</f>
      </c>
      <c r="K70" s="158">
        <f>IF($D70=0,"",VLOOKUP($D70,'Absolutní-BODY'!$E$2:$O$161,9,FALSE))</f>
      </c>
      <c r="L70" s="158">
        <f>IF($D70=0,"",VLOOKUP($D70,'Absolutní-BODY'!$E$2:$O$161,10,FALSE))</f>
      </c>
      <c r="M70" s="158">
        <f>IF($D70=0,"",VLOOKUP($D70,'Absolutní-BODY'!$E$2:$O$161,11,FALSE))</f>
      </c>
      <c r="N70" s="164">
        <f t="shared" si="8"/>
      </c>
      <c r="O70" s="32">
        <f t="shared" si="9"/>
      </c>
      <c r="P70" s="32">
        <f t="shared" si="10"/>
      </c>
      <c r="Q70" s="32">
        <f t="shared" si="11"/>
      </c>
      <c r="R70" s="72"/>
      <c r="S70" s="72"/>
      <c r="T70" s="35"/>
      <c r="U70" s="155"/>
    </row>
    <row r="71" spans="1:21" ht="15">
      <c r="A71" s="175">
        <v>69</v>
      </c>
      <c r="B71" s="159">
        <f>IF(D71=0,"",VLOOKUP($D71,#REF!,2,FALSE))</f>
      </c>
      <c r="C71" s="160">
        <f>IF(D71=0,"",VLOOKUP($D71,#REF!,3,FALSE))</f>
      </c>
      <c r="D71" s="161"/>
      <c r="E71" s="158">
        <f>IF(D71=0,"",VLOOKUP($D71,#REF!,5,FALSE))</f>
      </c>
      <c r="F71" s="158">
        <f>IF($D71=0,"",VLOOKUP($D71,'Absolutní-BODY'!$E$2:$O$161,4,FALSE))</f>
      </c>
      <c r="G71" s="158">
        <f>IF($D71=0,"",VLOOKUP($D71,'Absolutní-BODY'!$E$2:$O$161,5,FALSE))</f>
      </c>
      <c r="H71" s="158">
        <f>IF($D71=0,"",VLOOKUP($D71,'Absolutní-BODY'!$E$2:$O$161,6,FALSE))</f>
      </c>
      <c r="I71" s="158">
        <f>IF($D71=0,"",VLOOKUP($D71,'Absolutní-BODY'!$E$2:$O$161,7,FALSE))</f>
      </c>
      <c r="J71" s="158">
        <f>IF($D71=0,"",VLOOKUP($D71,'Absolutní-BODY'!$E$2:$O$161,8,FALSE))</f>
      </c>
      <c r="K71" s="158">
        <f>IF($D71=0,"",VLOOKUP($D71,'Absolutní-BODY'!$E$2:$O$161,9,FALSE))</f>
      </c>
      <c r="L71" s="158">
        <f>IF($D71=0,"",VLOOKUP($D71,'Absolutní-BODY'!$E$2:$O$161,10,FALSE))</f>
      </c>
      <c r="M71" s="158">
        <f>IF($D71=0,"",VLOOKUP($D71,'Absolutní-BODY'!$E$2:$O$161,11,FALSE))</f>
      </c>
      <c r="N71" s="164">
        <f t="shared" si="8"/>
      </c>
      <c r="O71" s="32">
        <f t="shared" si="9"/>
      </c>
      <c r="P71" s="32">
        <f t="shared" si="10"/>
      </c>
      <c r="Q71" s="32">
        <f t="shared" si="11"/>
      </c>
      <c r="R71" s="72"/>
      <c r="S71" s="72"/>
      <c r="T71" s="35"/>
      <c r="U71" s="155"/>
    </row>
    <row r="72" spans="1:21" ht="15">
      <c r="A72" s="175">
        <v>70</v>
      </c>
      <c r="B72" s="159">
        <f>IF(D72=0,"",VLOOKUP($D72,#REF!,2,FALSE))</f>
      </c>
      <c r="C72" s="160">
        <f>IF(D72=0,"",VLOOKUP($D72,#REF!,3,FALSE))</f>
      </c>
      <c r="D72" s="161"/>
      <c r="E72" s="158">
        <f>IF(D72=0,"",VLOOKUP($D72,#REF!,5,FALSE))</f>
      </c>
      <c r="F72" s="158">
        <f>IF($D72=0,"",VLOOKUP($D72,'Absolutní-BODY'!$E$2:$O$161,4,FALSE))</f>
      </c>
      <c r="G72" s="158">
        <f>IF($D72=0,"",VLOOKUP($D72,'Absolutní-BODY'!$E$2:$O$161,5,FALSE))</f>
      </c>
      <c r="H72" s="158">
        <f>IF($D72=0,"",VLOOKUP($D72,'Absolutní-BODY'!$E$2:$O$161,6,FALSE))</f>
      </c>
      <c r="I72" s="158">
        <f>IF($D72=0,"",VLOOKUP($D72,'Absolutní-BODY'!$E$2:$O$161,7,FALSE))</f>
      </c>
      <c r="J72" s="158">
        <f>IF($D72=0,"",VLOOKUP($D72,'Absolutní-BODY'!$E$2:$O$161,8,FALSE))</f>
      </c>
      <c r="K72" s="158">
        <f>IF($D72=0,"",VLOOKUP($D72,'Absolutní-BODY'!$E$2:$O$161,9,FALSE))</f>
      </c>
      <c r="L72" s="158">
        <f>IF($D72=0,"",VLOOKUP($D72,'Absolutní-BODY'!$E$2:$O$161,10,FALSE))</f>
      </c>
      <c r="M72" s="158">
        <f>IF($D72=0,"",VLOOKUP($D72,'Absolutní-BODY'!$E$2:$O$161,11,FALSE))</f>
      </c>
      <c r="N72" s="164">
        <f t="shared" si="8"/>
      </c>
      <c r="O72" s="32">
        <f t="shared" si="9"/>
      </c>
      <c r="P72" s="32">
        <f t="shared" si="10"/>
      </c>
      <c r="Q72" s="32">
        <f t="shared" si="11"/>
      </c>
      <c r="R72" s="155"/>
      <c r="S72" s="155"/>
      <c r="T72" s="155"/>
      <c r="U72" s="155"/>
    </row>
    <row r="73" spans="1:21" ht="15">
      <c r="A73" s="175">
        <v>71</v>
      </c>
      <c r="B73" s="159">
        <f>IF(D73=0,"",VLOOKUP($D73,#REF!,2,FALSE))</f>
      </c>
      <c r="C73" s="160">
        <f>IF(D73=0,"",VLOOKUP($D73,#REF!,3,FALSE))</f>
      </c>
      <c r="D73" s="161"/>
      <c r="E73" s="158">
        <f>IF(D73=0,"",VLOOKUP($D73,#REF!,5,FALSE))</f>
      </c>
      <c r="F73" s="158">
        <f>IF($D73=0,"",VLOOKUP($D73,'Absolutní-BODY'!$E$2:$O$161,4,FALSE))</f>
      </c>
      <c r="G73" s="158">
        <f>IF($D73=0,"",VLOOKUP($D73,'Absolutní-BODY'!$E$2:$O$161,5,FALSE))</f>
      </c>
      <c r="H73" s="158">
        <f>IF($D73=0,"",VLOOKUP($D73,'Absolutní-BODY'!$E$2:$O$161,6,FALSE))</f>
      </c>
      <c r="I73" s="158">
        <f>IF($D73=0,"",VLOOKUP($D73,'Absolutní-BODY'!$E$2:$O$161,7,FALSE))</f>
      </c>
      <c r="J73" s="158">
        <f>IF($D73=0,"",VLOOKUP($D73,'Absolutní-BODY'!$E$2:$O$161,8,FALSE))</f>
      </c>
      <c r="K73" s="158">
        <f>IF($D73=0,"",VLOOKUP($D73,'Absolutní-BODY'!$E$2:$O$161,9,FALSE))</f>
      </c>
      <c r="L73" s="158">
        <f>IF($D73=0,"",VLOOKUP($D73,'Absolutní-BODY'!$E$2:$O$161,10,FALSE))</f>
      </c>
      <c r="M73" s="158">
        <f>IF($D73=0,"",VLOOKUP($D73,'Absolutní-BODY'!$E$2:$O$161,11,FALSE))</f>
      </c>
      <c r="N73" s="164">
        <f t="shared" si="8"/>
      </c>
      <c r="O73" s="32">
        <f t="shared" si="9"/>
      </c>
      <c r="P73" s="32">
        <f t="shared" si="10"/>
      </c>
      <c r="Q73" s="32">
        <f t="shared" si="11"/>
      </c>
      <c r="R73" s="155"/>
      <c r="S73" s="155"/>
      <c r="T73" s="155"/>
      <c r="U73" s="155"/>
    </row>
    <row r="74" spans="1:21" ht="15">
      <c r="A74" s="175">
        <v>72</v>
      </c>
      <c r="B74" s="159">
        <f>IF(D74=0,"",VLOOKUP($D74,#REF!,2,FALSE))</f>
      </c>
      <c r="C74" s="160">
        <f>IF(D74=0,"",VLOOKUP($D74,#REF!,3,FALSE))</f>
      </c>
      <c r="D74" s="161"/>
      <c r="E74" s="158">
        <f>IF(D74=0,"",VLOOKUP($D74,#REF!,5,FALSE))</f>
      </c>
      <c r="F74" s="158">
        <f>IF($D74=0,"",VLOOKUP($D74,'Absolutní-BODY'!$E$2:$O$161,4,FALSE))</f>
      </c>
      <c r="G74" s="158">
        <f>IF($D74=0,"",VLOOKUP($D74,'Absolutní-BODY'!$E$2:$O$161,5,FALSE))</f>
      </c>
      <c r="H74" s="158">
        <f>IF($D74=0,"",VLOOKUP($D74,'Absolutní-BODY'!$E$2:$O$161,6,FALSE))</f>
      </c>
      <c r="I74" s="158">
        <f>IF($D74=0,"",VLOOKUP($D74,'Absolutní-BODY'!$E$2:$O$161,7,FALSE))</f>
      </c>
      <c r="J74" s="158">
        <f>IF($D74=0,"",VLOOKUP($D74,'Absolutní-BODY'!$E$2:$O$161,8,FALSE))</f>
      </c>
      <c r="K74" s="158">
        <f>IF($D74=0,"",VLOOKUP($D74,'Absolutní-BODY'!$E$2:$O$161,9,FALSE))</f>
      </c>
      <c r="L74" s="158">
        <f>IF($D74=0,"",VLOOKUP($D74,'Absolutní-BODY'!$E$2:$O$161,10,FALSE))</f>
      </c>
      <c r="M74" s="158">
        <f>IF($D74=0,"",VLOOKUP($D74,'Absolutní-BODY'!$E$2:$O$161,11,FALSE))</f>
      </c>
      <c r="N74" s="164">
        <f t="shared" si="8"/>
      </c>
      <c r="O74" s="32">
        <f t="shared" si="9"/>
      </c>
      <c r="P74" s="32">
        <f t="shared" si="10"/>
      </c>
      <c r="Q74" s="32">
        <f t="shared" si="11"/>
      </c>
      <c r="R74" s="155"/>
      <c r="S74" s="155"/>
      <c r="T74" s="155"/>
      <c r="U74" s="155"/>
    </row>
    <row r="75" spans="1:21" ht="15">
      <c r="A75" s="175">
        <v>73</v>
      </c>
      <c r="B75" s="156">
        <f>IF(D75=0,"",VLOOKUP($D75,#REF!,2,FALSE))</f>
      </c>
      <c r="C75" s="156">
        <f>IF(D75=0,"",VLOOKUP($D75,#REF!,3,FALSE))</f>
      </c>
      <c r="D75" s="157"/>
      <c r="E75" s="158">
        <f>IF(D75=0,"",VLOOKUP($D75,#REF!,5,FALSE))</f>
      </c>
      <c r="F75" s="158">
        <f>IF($D75=0,"",VLOOKUP($D75,'Absolutní-BODY'!$E$2:$O$161,4,FALSE))</f>
      </c>
      <c r="G75" s="158">
        <f>IF($D75=0,"",VLOOKUP($D75,'Absolutní-BODY'!$E$2:$O$161,5,FALSE))</f>
      </c>
      <c r="H75" s="158">
        <f>IF($D75=0,"",VLOOKUP($D75,'Absolutní-BODY'!$E$2:$O$161,6,FALSE))</f>
      </c>
      <c r="I75" s="158">
        <f>IF($D75=0,"",VLOOKUP($D75,'Absolutní-BODY'!$E$2:$O$161,7,FALSE))</f>
      </c>
      <c r="J75" s="158">
        <f>IF($D75=0,"",VLOOKUP($D75,'Absolutní-BODY'!$E$2:$O$161,8,FALSE))</f>
      </c>
      <c r="K75" s="158">
        <f>IF($D75=0,"",VLOOKUP($D75,'Absolutní-BODY'!$E$2:$O$161,9,FALSE))</f>
      </c>
      <c r="L75" s="158">
        <f>IF($D75=0,"",VLOOKUP($D75,'Absolutní-BODY'!$E$2:$O$161,10,FALSE))</f>
      </c>
      <c r="M75" s="158">
        <f>IF($D75=0,"",VLOOKUP($D75,'Absolutní-BODY'!$E$2:$O$161,11,FALSE))</f>
      </c>
      <c r="N75" s="164">
        <f t="shared" si="8"/>
      </c>
      <c r="O75" s="32">
        <f t="shared" si="9"/>
      </c>
      <c r="P75" s="32">
        <f t="shared" si="10"/>
      </c>
      <c r="Q75" s="32">
        <f t="shared" si="11"/>
      </c>
      <c r="R75" s="155"/>
      <c r="S75" s="155"/>
      <c r="T75" s="155"/>
      <c r="U75" s="155"/>
    </row>
    <row r="76" spans="1:21" ht="15">
      <c r="A76" s="175">
        <v>74</v>
      </c>
      <c r="B76" s="159">
        <f>IF(D76=0,"",VLOOKUP($D76,#REF!,2,FALSE))</f>
      </c>
      <c r="C76" s="160">
        <f>IF(D76=0,"",VLOOKUP($D76,#REF!,3,FALSE))</f>
      </c>
      <c r="D76" s="161"/>
      <c r="E76" s="158">
        <f>IF(D76=0,"",VLOOKUP($D76,#REF!,5,FALSE))</f>
      </c>
      <c r="F76" s="158">
        <f>IF($D76=0,"",VLOOKUP($D76,'Absolutní-BODY'!$E$2:$O$161,4,FALSE))</f>
      </c>
      <c r="G76" s="158">
        <f>IF($D76=0,"",VLOOKUP($D76,'Absolutní-BODY'!$E$2:$O$161,5,FALSE))</f>
      </c>
      <c r="H76" s="158">
        <f>IF($D76=0,"",VLOOKUP($D76,'Absolutní-BODY'!$E$2:$O$161,6,FALSE))</f>
      </c>
      <c r="I76" s="158">
        <f>IF($D76=0,"",VLOOKUP($D76,'Absolutní-BODY'!$E$2:$O$161,7,FALSE))</f>
      </c>
      <c r="J76" s="158">
        <f>IF($D76=0,"",VLOOKUP($D76,'Absolutní-BODY'!$E$2:$O$161,8,FALSE))</f>
      </c>
      <c r="K76" s="158">
        <f>IF($D76=0,"",VLOOKUP($D76,'Absolutní-BODY'!$E$2:$O$161,9,FALSE))</f>
      </c>
      <c r="L76" s="158">
        <f>IF($D76=0,"",VLOOKUP($D76,'Absolutní-BODY'!$E$2:$O$161,10,FALSE))</f>
      </c>
      <c r="M76" s="158">
        <f>IF($D76=0,"",VLOOKUP($D76,'Absolutní-BODY'!$E$2:$O$161,11,FALSE))</f>
      </c>
      <c r="N76" s="164">
        <f t="shared" si="8"/>
      </c>
      <c r="O76" s="32">
        <f t="shared" si="9"/>
      </c>
      <c r="P76" s="32">
        <f t="shared" si="10"/>
      </c>
      <c r="Q76" s="32">
        <f t="shared" si="11"/>
      </c>
      <c r="R76" s="155"/>
      <c r="S76" s="155"/>
      <c r="T76" s="155"/>
      <c r="U76" s="155"/>
    </row>
    <row r="77" spans="1:21" ht="15">
      <c r="A77" s="175">
        <v>75</v>
      </c>
      <c r="B77" s="159">
        <f>IF(D77=0,"",VLOOKUP($D77,#REF!,2,FALSE))</f>
      </c>
      <c r="C77" s="160">
        <f>IF(D77=0,"",VLOOKUP($D77,#REF!,3,FALSE))</f>
      </c>
      <c r="D77" s="161"/>
      <c r="E77" s="158">
        <f>IF(D77=0,"",VLOOKUP($D77,#REF!,5,FALSE))</f>
      </c>
      <c r="F77" s="158">
        <f>IF($D77=0,"",VLOOKUP($D77,'Absolutní-BODY'!$E$2:$O$161,4,FALSE))</f>
      </c>
      <c r="G77" s="158">
        <f>IF($D77=0,"",VLOOKUP($D77,'Absolutní-BODY'!$E$2:$O$161,5,FALSE))</f>
      </c>
      <c r="H77" s="158">
        <f>IF($D77=0,"",VLOOKUP($D77,'Absolutní-BODY'!$E$2:$O$161,6,FALSE))</f>
      </c>
      <c r="I77" s="158">
        <f>IF($D77=0,"",VLOOKUP($D77,'Absolutní-BODY'!$E$2:$O$161,7,FALSE))</f>
      </c>
      <c r="J77" s="158">
        <f>IF($D77=0,"",VLOOKUP($D77,'Absolutní-BODY'!$E$2:$O$161,8,FALSE))</f>
      </c>
      <c r="K77" s="158">
        <f>IF($D77=0,"",VLOOKUP($D77,'Absolutní-BODY'!$E$2:$O$161,9,FALSE))</f>
      </c>
      <c r="L77" s="158">
        <f>IF($D77=0,"",VLOOKUP($D77,'Absolutní-BODY'!$E$2:$O$161,10,FALSE))</f>
      </c>
      <c r="M77" s="158">
        <f>IF($D77=0,"",VLOOKUP($D77,'Absolutní-BODY'!$E$2:$O$161,11,FALSE))</f>
      </c>
      <c r="N77" s="164">
        <f t="shared" si="8"/>
      </c>
      <c r="O77" s="32">
        <f t="shared" si="9"/>
      </c>
      <c r="P77" s="32">
        <f t="shared" si="10"/>
      </c>
      <c r="Q77" s="32">
        <f t="shared" si="11"/>
      </c>
      <c r="R77" s="155"/>
      <c r="S77" s="155"/>
      <c r="T77" s="155"/>
      <c r="U77" s="155"/>
    </row>
    <row r="78" spans="1:21" ht="15">
      <c r="A78" s="175">
        <v>76</v>
      </c>
      <c r="B78" s="159">
        <f>IF(D78=0,"",VLOOKUP($D78,#REF!,2,FALSE))</f>
      </c>
      <c r="C78" s="160">
        <f>IF(D78=0,"",VLOOKUP($D78,#REF!,3,FALSE))</f>
      </c>
      <c r="D78" s="161"/>
      <c r="E78" s="158">
        <f>IF(D78=0,"",VLOOKUP($D78,#REF!,5,FALSE))</f>
      </c>
      <c r="F78" s="158">
        <f>IF($D78=0,"",VLOOKUP($D78,'Absolutní-BODY'!$E$2:$O$161,4,FALSE))</f>
      </c>
      <c r="G78" s="158">
        <f>IF($D78=0,"",VLOOKUP($D78,'Absolutní-BODY'!$E$2:$O$161,5,FALSE))</f>
      </c>
      <c r="H78" s="158">
        <f>IF($D78=0,"",VLOOKUP($D78,'Absolutní-BODY'!$E$2:$O$161,6,FALSE))</f>
      </c>
      <c r="I78" s="158">
        <f>IF($D78=0,"",VLOOKUP($D78,'Absolutní-BODY'!$E$2:$O$161,7,FALSE))</f>
      </c>
      <c r="J78" s="158">
        <f>IF($D78=0,"",VLOOKUP($D78,'Absolutní-BODY'!$E$2:$O$161,8,FALSE))</f>
      </c>
      <c r="K78" s="158">
        <f>IF($D78=0,"",VLOOKUP($D78,'Absolutní-BODY'!$E$2:$O$161,9,FALSE))</f>
      </c>
      <c r="L78" s="158">
        <f>IF($D78=0,"",VLOOKUP($D78,'Absolutní-BODY'!$E$2:$O$161,10,FALSE))</f>
      </c>
      <c r="M78" s="158">
        <f>IF($D78=0,"",VLOOKUP($D78,'Absolutní-BODY'!$E$2:$O$161,11,FALSE))</f>
      </c>
      <c r="N78" s="164">
        <f t="shared" si="8"/>
      </c>
      <c r="O78" s="32">
        <f t="shared" si="9"/>
      </c>
      <c r="P78" s="32">
        <f t="shared" si="10"/>
      </c>
      <c r="Q78" s="32">
        <f t="shared" si="11"/>
      </c>
      <c r="R78" s="155"/>
      <c r="S78" s="155"/>
      <c r="T78" s="155"/>
      <c r="U78" s="155"/>
    </row>
    <row r="79" spans="1:21" ht="15">
      <c r="A79" s="175">
        <v>77</v>
      </c>
      <c r="B79" s="156">
        <f>IF(D79=0,"",VLOOKUP($D79,#REF!,2,FALSE))</f>
      </c>
      <c r="C79" s="156">
        <f>IF(D79=0,"",VLOOKUP($D79,#REF!,3,FALSE))</f>
      </c>
      <c r="D79" s="157"/>
      <c r="E79" s="158">
        <f>IF(D79=0,"",VLOOKUP($D79,#REF!,5,FALSE))</f>
      </c>
      <c r="F79" s="158">
        <f>IF($D79=0,"",VLOOKUP($D79,'Absolutní-BODY'!$E$2:$O$161,4,FALSE))</f>
      </c>
      <c r="G79" s="158">
        <f>IF($D79=0,"",VLOOKUP($D79,'Absolutní-BODY'!$E$2:$O$161,5,FALSE))</f>
      </c>
      <c r="H79" s="158">
        <f>IF($D79=0,"",VLOOKUP($D79,'Absolutní-BODY'!$E$2:$O$161,6,FALSE))</f>
      </c>
      <c r="I79" s="158">
        <f>IF($D79=0,"",VLOOKUP($D79,'Absolutní-BODY'!$E$2:$O$161,7,FALSE))</f>
      </c>
      <c r="J79" s="158">
        <f>IF($D79=0,"",VLOOKUP($D79,'Absolutní-BODY'!$E$2:$O$161,8,FALSE))</f>
      </c>
      <c r="K79" s="158">
        <f>IF($D79=0,"",VLOOKUP($D79,'Absolutní-BODY'!$E$2:$O$161,9,FALSE))</f>
      </c>
      <c r="L79" s="158">
        <f>IF($D79=0,"",VLOOKUP($D79,'Absolutní-BODY'!$E$2:$O$161,10,FALSE))</f>
      </c>
      <c r="M79" s="158">
        <f>IF($D79=0,"",VLOOKUP($D79,'Absolutní-BODY'!$E$2:$O$161,11,FALSE))</f>
      </c>
      <c r="N79" s="164">
        <f t="shared" si="8"/>
      </c>
      <c r="O79" s="32">
        <f t="shared" si="9"/>
      </c>
      <c r="P79" s="32">
        <f t="shared" si="10"/>
      </c>
      <c r="Q79" s="32">
        <f t="shared" si="11"/>
      </c>
      <c r="R79" s="155"/>
      <c r="S79" s="155"/>
      <c r="T79" s="155"/>
      <c r="U79" s="155"/>
    </row>
    <row r="80" spans="1:21" ht="15">
      <c r="A80" s="175">
        <v>78</v>
      </c>
      <c r="B80" s="159">
        <f>IF(D80=0,"",VLOOKUP($D80,#REF!,2,FALSE))</f>
      </c>
      <c r="C80" s="160">
        <f>IF(D80=0,"",VLOOKUP($D80,#REF!,3,FALSE))</f>
      </c>
      <c r="D80" s="161"/>
      <c r="E80" s="158">
        <f>IF(D80=0,"",VLOOKUP($D80,#REF!,5,FALSE))</f>
      </c>
      <c r="F80" s="158">
        <f>IF($D80=0,"",VLOOKUP($D80,'Absolutní-BODY'!$E$2:$O$161,4,FALSE))</f>
      </c>
      <c r="G80" s="158">
        <f>IF($D80=0,"",VLOOKUP($D80,'Absolutní-BODY'!$E$2:$O$161,5,FALSE))</f>
      </c>
      <c r="H80" s="158">
        <f>IF($D80=0,"",VLOOKUP($D80,'Absolutní-BODY'!$E$2:$O$161,6,FALSE))</f>
      </c>
      <c r="I80" s="158">
        <f>IF($D80=0,"",VLOOKUP($D80,'Absolutní-BODY'!$E$2:$O$161,7,FALSE))</f>
      </c>
      <c r="J80" s="158">
        <f>IF($D80=0,"",VLOOKUP($D80,'Absolutní-BODY'!$E$2:$O$161,8,FALSE))</f>
      </c>
      <c r="K80" s="158">
        <f>IF($D80=0,"",VLOOKUP($D80,'Absolutní-BODY'!$E$2:$O$161,9,FALSE))</f>
      </c>
      <c r="L80" s="158">
        <f>IF($D80=0,"",VLOOKUP($D80,'Absolutní-BODY'!$E$2:$O$161,10,FALSE))</f>
      </c>
      <c r="M80" s="158">
        <f>IF($D80=0,"",VLOOKUP($D80,'Absolutní-BODY'!$E$2:$O$161,11,FALSE))</f>
      </c>
      <c r="N80" s="164">
        <f t="shared" si="8"/>
      </c>
      <c r="O80" s="32">
        <f t="shared" si="9"/>
      </c>
      <c r="P80" s="32">
        <f t="shared" si="10"/>
      </c>
      <c r="Q80" s="32">
        <f t="shared" si="11"/>
      </c>
      <c r="R80" s="155"/>
      <c r="S80" s="155"/>
      <c r="T80" s="155"/>
      <c r="U80" s="155"/>
    </row>
    <row r="81" spans="1:21" ht="15">
      <c r="A81" s="175">
        <v>79</v>
      </c>
      <c r="B81" s="159">
        <f>IF(D81=0,"",VLOOKUP($D81,#REF!,2,FALSE))</f>
      </c>
      <c r="C81" s="160">
        <f>IF(D81=0,"",VLOOKUP($D81,#REF!,3,FALSE))</f>
      </c>
      <c r="D81" s="157"/>
      <c r="E81" s="158">
        <f>IF(D81=0,"",VLOOKUP($D81,#REF!,5,FALSE))</f>
      </c>
      <c r="F81" s="158">
        <f>IF($D81=0,"",VLOOKUP($D81,'Absolutní-BODY'!$E$2:$O$161,4,FALSE))</f>
      </c>
      <c r="G81" s="158">
        <f>IF($D81=0,"",VLOOKUP($D81,'Absolutní-BODY'!$E$2:$O$161,5,FALSE))</f>
      </c>
      <c r="H81" s="158">
        <f>IF($D81=0,"",VLOOKUP($D81,'Absolutní-BODY'!$E$2:$O$161,6,FALSE))</f>
      </c>
      <c r="I81" s="158">
        <f>IF($D81=0,"",VLOOKUP($D81,'Absolutní-BODY'!$E$2:$O$161,7,FALSE))</f>
      </c>
      <c r="J81" s="158">
        <f>IF($D81=0,"",VLOOKUP($D81,'Absolutní-BODY'!$E$2:$O$161,8,FALSE))</f>
      </c>
      <c r="K81" s="158">
        <f>IF($D81=0,"",VLOOKUP($D81,'Absolutní-BODY'!$E$2:$O$161,9,FALSE))</f>
      </c>
      <c r="L81" s="158">
        <f>IF($D81=0,"",VLOOKUP($D81,'Absolutní-BODY'!$E$2:$O$161,10,FALSE))</f>
      </c>
      <c r="M81" s="158">
        <f>IF($D81=0,"",VLOOKUP($D81,'Absolutní-BODY'!$E$2:$O$161,11,FALSE))</f>
      </c>
      <c r="N81" s="164">
        <f t="shared" si="8"/>
      </c>
      <c r="O81" s="32">
        <f t="shared" si="9"/>
      </c>
      <c r="P81" s="32">
        <f t="shared" si="10"/>
      </c>
      <c r="Q81" s="32">
        <f t="shared" si="11"/>
      </c>
      <c r="R81" s="155"/>
      <c r="S81" s="155"/>
      <c r="T81" s="155"/>
      <c r="U81" s="155"/>
    </row>
    <row r="82" spans="1:21" ht="15">
      <c r="A82" s="175">
        <v>80</v>
      </c>
      <c r="B82" s="156">
        <f>IF(D82=0,"",VLOOKUP($D82,#REF!,2,FALSE))</f>
      </c>
      <c r="C82" s="156">
        <f>IF(D82=0,"",VLOOKUP($D82,#REF!,3,FALSE))</f>
      </c>
      <c r="D82" s="161"/>
      <c r="E82" s="158">
        <f>IF(D82=0,"",VLOOKUP($D82,#REF!,5,FALSE))</f>
      </c>
      <c r="F82" s="158">
        <f>IF($D82=0,"",VLOOKUP($D82,'Absolutní-BODY'!$E$2:$O$161,4,FALSE))</f>
      </c>
      <c r="G82" s="158">
        <f>IF($D82=0,"",VLOOKUP($D82,'Absolutní-BODY'!$E$2:$O$161,5,FALSE))</f>
      </c>
      <c r="H82" s="158">
        <f>IF($D82=0,"",VLOOKUP($D82,'Absolutní-BODY'!$E$2:$O$161,6,FALSE))</f>
      </c>
      <c r="I82" s="158">
        <f>IF($D82=0,"",VLOOKUP($D82,'Absolutní-BODY'!$E$2:$O$161,7,FALSE))</f>
      </c>
      <c r="J82" s="158">
        <f>IF($D82=0,"",VLOOKUP($D82,'Absolutní-BODY'!$E$2:$O$161,8,FALSE))</f>
      </c>
      <c r="K82" s="158">
        <f>IF($D82=0,"",VLOOKUP($D82,'Absolutní-BODY'!$E$2:$O$161,9,FALSE))</f>
      </c>
      <c r="L82" s="158">
        <f>IF($D82=0,"",VLOOKUP($D82,'Absolutní-BODY'!$E$2:$O$161,10,FALSE))</f>
      </c>
      <c r="M82" s="158">
        <f>IF($D82=0,"",VLOOKUP($D82,'Absolutní-BODY'!$E$2:$O$161,11,FALSE))</f>
      </c>
      <c r="N82" s="164">
        <f t="shared" si="8"/>
      </c>
      <c r="O82" s="32">
        <f t="shared" si="9"/>
      </c>
      <c r="P82" s="32">
        <f t="shared" si="10"/>
      </c>
      <c r="Q82" s="32">
        <f t="shared" si="11"/>
      </c>
      <c r="R82" s="155"/>
      <c r="S82" s="155"/>
      <c r="T82" s="155"/>
      <c r="U82" s="155"/>
    </row>
    <row r="83" spans="1:21" ht="15">
      <c r="A83" s="175">
        <v>81</v>
      </c>
      <c r="B83" s="159">
        <f>IF(D83=0,"",VLOOKUP($D83,#REF!,2,FALSE))</f>
      </c>
      <c r="C83" s="160">
        <f>IF(D83=0,"",VLOOKUP($D83,#REF!,3,FALSE))</f>
      </c>
      <c r="D83" s="161"/>
      <c r="E83" s="158">
        <f>IF(D83=0,"",VLOOKUP($D83,#REF!,5,FALSE))</f>
      </c>
      <c r="F83" s="158">
        <f>IF($D83=0,"",VLOOKUP($D83,'Absolutní-BODY'!$E$2:$O$161,4,FALSE))</f>
      </c>
      <c r="G83" s="158">
        <f>IF($D83=0,"",VLOOKUP($D83,'Absolutní-BODY'!$E$2:$O$161,5,FALSE))</f>
      </c>
      <c r="H83" s="158">
        <f>IF($D83=0,"",VLOOKUP($D83,'Absolutní-BODY'!$E$2:$O$161,6,FALSE))</f>
      </c>
      <c r="I83" s="158">
        <f>IF($D83=0,"",VLOOKUP($D83,'Absolutní-BODY'!$E$2:$O$161,7,FALSE))</f>
      </c>
      <c r="J83" s="158">
        <f>IF($D83=0,"",VLOOKUP($D83,'Absolutní-BODY'!$E$2:$O$161,8,FALSE))</f>
      </c>
      <c r="K83" s="158">
        <f>IF($D83=0,"",VLOOKUP($D83,'Absolutní-BODY'!$E$2:$O$161,9,FALSE))</f>
      </c>
      <c r="L83" s="158">
        <f>IF($D83=0,"",VLOOKUP($D83,'Absolutní-BODY'!$E$2:$O$161,10,FALSE))</f>
      </c>
      <c r="M83" s="158">
        <f>IF($D83=0,"",VLOOKUP($D83,'Absolutní-BODY'!$E$2:$O$161,11,FALSE))</f>
      </c>
      <c r="N83" s="164">
        <f t="shared" si="8"/>
      </c>
      <c r="O83" s="32">
        <f t="shared" si="9"/>
      </c>
      <c r="P83" s="32">
        <f t="shared" si="10"/>
      </c>
      <c r="Q83" s="32">
        <f t="shared" si="11"/>
      </c>
      <c r="R83" s="155"/>
      <c r="S83" s="155"/>
      <c r="T83" s="155"/>
      <c r="U83" s="155"/>
    </row>
    <row r="84" spans="1:21" ht="15">
      <c r="A84" s="175">
        <v>82</v>
      </c>
      <c r="B84" s="159">
        <f>IF(D84=0,"",VLOOKUP($D84,#REF!,2,FALSE))</f>
      </c>
      <c r="C84" s="160">
        <f>IF(D84=0,"",VLOOKUP($D84,#REF!,3,FALSE))</f>
      </c>
      <c r="D84" s="161"/>
      <c r="E84" s="158">
        <f>IF(D84=0,"",VLOOKUP($D84,#REF!,5,FALSE))</f>
      </c>
      <c r="F84" s="158">
        <f>IF($D84=0,"",VLOOKUP($D84,'Absolutní-BODY'!$E$2:$O$161,4,FALSE))</f>
      </c>
      <c r="G84" s="158">
        <f>IF($D84=0,"",VLOOKUP($D84,'Absolutní-BODY'!$E$2:$O$161,5,FALSE))</f>
      </c>
      <c r="H84" s="158">
        <f>IF($D84=0,"",VLOOKUP($D84,'Absolutní-BODY'!$E$2:$O$161,6,FALSE))</f>
      </c>
      <c r="I84" s="158">
        <f>IF($D84=0,"",VLOOKUP($D84,'Absolutní-BODY'!$E$2:$O$161,7,FALSE))</f>
      </c>
      <c r="J84" s="158">
        <f>IF($D84=0,"",VLOOKUP($D84,'Absolutní-BODY'!$E$2:$O$161,8,FALSE))</f>
      </c>
      <c r="K84" s="158">
        <f>IF($D84=0,"",VLOOKUP($D84,'Absolutní-BODY'!$E$2:$O$161,9,FALSE))</f>
      </c>
      <c r="L84" s="158">
        <f>IF($D84=0,"",VLOOKUP($D84,'Absolutní-BODY'!$E$2:$O$161,10,FALSE))</f>
      </c>
      <c r="M84" s="158">
        <f>IF($D84=0,"",VLOOKUP($D84,'Absolutní-BODY'!$E$2:$O$161,11,FALSE))</f>
      </c>
      <c r="N84" s="164">
        <f t="shared" si="8"/>
      </c>
      <c r="O84" s="32">
        <f t="shared" si="9"/>
      </c>
      <c r="P84" s="32">
        <f t="shared" si="10"/>
      </c>
      <c r="Q84" s="32">
        <f t="shared" si="11"/>
      </c>
      <c r="R84" s="155"/>
      <c r="S84" s="155"/>
      <c r="T84" s="155"/>
      <c r="U84" s="155"/>
    </row>
    <row r="85" spans="1:21" ht="15">
      <c r="A85" s="175">
        <v>83</v>
      </c>
      <c r="B85" s="156">
        <f>IF(D85=0,"",VLOOKUP($D85,#REF!,2,FALSE))</f>
      </c>
      <c r="C85" s="156">
        <f>IF(D85=0,"",VLOOKUP($D85,#REF!,3,FALSE))</f>
      </c>
      <c r="D85" s="161"/>
      <c r="E85" s="158">
        <f>IF(D85=0,"",VLOOKUP($D85,#REF!,5,FALSE))</f>
      </c>
      <c r="F85" s="158">
        <f>IF($D85=0,"",VLOOKUP($D85,'Absolutní-BODY'!$E$2:$O$161,4,FALSE))</f>
      </c>
      <c r="G85" s="158">
        <f>IF($D85=0,"",VLOOKUP($D85,'Absolutní-BODY'!$E$2:$O$161,5,FALSE))</f>
      </c>
      <c r="H85" s="158">
        <f>IF($D85=0,"",VLOOKUP($D85,'Absolutní-BODY'!$E$2:$O$161,6,FALSE))</f>
      </c>
      <c r="I85" s="158">
        <f>IF($D85=0,"",VLOOKUP($D85,'Absolutní-BODY'!$E$2:$O$161,7,FALSE))</f>
      </c>
      <c r="J85" s="158">
        <f>IF($D85=0,"",VLOOKUP($D85,'Absolutní-BODY'!$E$2:$O$161,8,FALSE))</f>
      </c>
      <c r="K85" s="158">
        <f>IF($D85=0,"",VLOOKUP($D85,'Absolutní-BODY'!$E$2:$O$161,9,FALSE))</f>
      </c>
      <c r="L85" s="158">
        <f>IF($D85=0,"",VLOOKUP($D85,'Absolutní-BODY'!$E$2:$O$161,10,FALSE))</f>
      </c>
      <c r="M85" s="158">
        <f>IF($D85=0,"",VLOOKUP($D85,'Absolutní-BODY'!$E$2:$O$161,11,FALSE))</f>
      </c>
      <c r="N85" s="164">
        <f t="shared" si="8"/>
      </c>
      <c r="O85" s="32">
        <f t="shared" si="9"/>
      </c>
      <c r="P85" s="32">
        <f t="shared" si="10"/>
      </c>
      <c r="Q85" s="32">
        <f t="shared" si="11"/>
      </c>
      <c r="R85" s="155"/>
      <c r="S85" s="155"/>
      <c r="T85" s="155"/>
      <c r="U85" s="155"/>
    </row>
    <row r="86" spans="1:21" ht="15">
      <c r="A86" s="175">
        <v>84</v>
      </c>
      <c r="B86" s="159">
        <f>IF(D86=0,"",VLOOKUP($D86,#REF!,2,FALSE))</f>
      </c>
      <c r="C86" s="160">
        <f>IF(D86=0,"",VLOOKUP($D86,#REF!,3,FALSE))</f>
      </c>
      <c r="D86" s="161"/>
      <c r="E86" s="158">
        <f>IF(D86=0,"",VLOOKUP($D86,#REF!,5,FALSE))</f>
      </c>
      <c r="F86" s="158">
        <f>IF($D86=0,"",VLOOKUP($D86,'Absolutní-BODY'!$E$2:$O$161,4,FALSE))</f>
      </c>
      <c r="G86" s="158">
        <f>IF($D86=0,"",VLOOKUP($D86,'Absolutní-BODY'!$E$2:$O$161,5,FALSE))</f>
      </c>
      <c r="H86" s="158">
        <f>IF($D86=0,"",VLOOKUP($D86,'Absolutní-BODY'!$E$2:$O$161,6,FALSE))</f>
      </c>
      <c r="I86" s="158">
        <f>IF($D86=0,"",VLOOKUP($D86,'Absolutní-BODY'!$E$2:$O$161,7,FALSE))</f>
      </c>
      <c r="J86" s="158">
        <f>IF($D86=0,"",VLOOKUP($D86,'Absolutní-BODY'!$E$2:$O$161,8,FALSE))</f>
      </c>
      <c r="K86" s="158">
        <f>IF($D86=0,"",VLOOKUP($D86,'Absolutní-BODY'!$E$2:$O$161,9,FALSE))</f>
      </c>
      <c r="L86" s="158">
        <f>IF($D86=0,"",VLOOKUP($D86,'Absolutní-BODY'!$E$2:$O$161,10,FALSE))</f>
      </c>
      <c r="M86" s="158">
        <f>IF($D86=0,"",VLOOKUP($D86,'Absolutní-BODY'!$E$2:$O$161,11,FALSE))</f>
      </c>
      <c r="N86" s="164">
        <f t="shared" si="8"/>
      </c>
      <c r="O86" s="32">
        <f t="shared" si="9"/>
      </c>
      <c r="P86" s="32">
        <f t="shared" si="10"/>
      </c>
      <c r="Q86" s="32">
        <f t="shared" si="11"/>
      </c>
      <c r="R86" s="155"/>
      <c r="S86" s="155"/>
      <c r="T86" s="155"/>
      <c r="U86" s="155"/>
    </row>
    <row r="87" spans="1:21" ht="15">
      <c r="A87" s="175">
        <v>85</v>
      </c>
      <c r="B87" s="159">
        <f>IF(D87=0,"",VLOOKUP($D87,#REF!,2,FALSE))</f>
      </c>
      <c r="C87" s="160">
        <f>IF(D87=0,"",VLOOKUP($D87,#REF!,3,FALSE))</f>
      </c>
      <c r="D87" s="157"/>
      <c r="E87" s="158">
        <f>IF(D87=0,"",VLOOKUP($D87,#REF!,5,FALSE))</f>
      </c>
      <c r="F87" s="158">
        <f>IF($D87=0,"",VLOOKUP($D87,'Absolutní-BODY'!$E$2:$O$161,4,FALSE))</f>
      </c>
      <c r="G87" s="158">
        <f>IF($D87=0,"",VLOOKUP($D87,'Absolutní-BODY'!$E$2:$O$161,5,FALSE))</f>
      </c>
      <c r="H87" s="158">
        <f>IF($D87=0,"",VLOOKUP($D87,'Absolutní-BODY'!$E$2:$O$161,6,FALSE))</f>
      </c>
      <c r="I87" s="158">
        <f>IF($D87=0,"",VLOOKUP($D87,'Absolutní-BODY'!$E$2:$O$161,7,FALSE))</f>
      </c>
      <c r="J87" s="158">
        <f>IF($D87=0,"",VLOOKUP($D87,'Absolutní-BODY'!$E$2:$O$161,8,FALSE))</f>
      </c>
      <c r="K87" s="158">
        <f>IF($D87=0,"",VLOOKUP($D87,'Absolutní-BODY'!$E$2:$O$161,9,FALSE))</f>
      </c>
      <c r="L87" s="158">
        <f>IF($D87=0,"",VLOOKUP($D87,'Absolutní-BODY'!$E$2:$O$161,10,FALSE))</f>
      </c>
      <c r="M87" s="158">
        <f>IF($D87=0,"",VLOOKUP($D87,'Absolutní-BODY'!$E$2:$O$161,11,FALSE))</f>
      </c>
      <c r="N87" s="164">
        <f t="shared" si="8"/>
      </c>
      <c r="O87" s="32">
        <f t="shared" si="9"/>
      </c>
      <c r="P87" s="32">
        <f t="shared" si="10"/>
      </c>
      <c r="Q87" s="32">
        <f t="shared" si="11"/>
      </c>
      <c r="R87" s="155"/>
      <c r="S87" s="155"/>
      <c r="T87" s="155"/>
      <c r="U87" s="155"/>
    </row>
    <row r="88" spans="1:21" ht="15">
      <c r="A88" s="175">
        <v>86</v>
      </c>
      <c r="B88" s="156">
        <f>IF(D88=0,"",VLOOKUP($D88,#REF!,2,FALSE))</f>
      </c>
      <c r="C88" s="156">
        <f>IF(D88=0,"",VLOOKUP($D88,#REF!,3,FALSE))</f>
      </c>
      <c r="D88" s="157"/>
      <c r="E88" s="158">
        <f>IF(D88=0,"",VLOOKUP($D88,#REF!,5,FALSE))</f>
      </c>
      <c r="F88" s="158">
        <f>IF($D88=0,"",VLOOKUP($D88,'Absolutní-BODY'!$E$2:$O$161,4,FALSE))</f>
      </c>
      <c r="G88" s="158">
        <f>IF($D88=0,"",VLOOKUP($D88,'Absolutní-BODY'!$E$2:$O$161,5,FALSE))</f>
      </c>
      <c r="H88" s="158">
        <f>IF($D88=0,"",VLOOKUP($D88,'Absolutní-BODY'!$E$2:$O$161,6,FALSE))</f>
      </c>
      <c r="I88" s="158">
        <f>IF($D88=0,"",VLOOKUP($D88,'Absolutní-BODY'!$E$2:$O$161,7,FALSE))</f>
      </c>
      <c r="J88" s="158">
        <f>IF($D88=0,"",VLOOKUP($D88,'Absolutní-BODY'!$E$2:$O$161,8,FALSE))</f>
      </c>
      <c r="K88" s="158">
        <f>IF($D88=0,"",VLOOKUP($D88,'Absolutní-BODY'!$E$2:$O$161,9,FALSE))</f>
      </c>
      <c r="L88" s="158">
        <f>IF($D88=0,"",VLOOKUP($D88,'Absolutní-BODY'!$E$2:$O$161,10,FALSE))</f>
      </c>
      <c r="M88" s="158">
        <f>IF($D88=0,"",VLOOKUP($D88,'Absolutní-BODY'!$E$2:$O$161,11,FALSE))</f>
      </c>
      <c r="N88" s="164">
        <f t="shared" si="8"/>
      </c>
      <c r="O88" s="32">
        <f t="shared" si="9"/>
      </c>
      <c r="P88" s="32">
        <f t="shared" si="10"/>
      </c>
      <c r="Q88" s="32">
        <f t="shared" si="11"/>
      </c>
      <c r="R88" s="155"/>
      <c r="S88" s="155"/>
      <c r="T88" s="155"/>
      <c r="U88" s="155"/>
    </row>
    <row r="89" spans="1:21" ht="15">
      <c r="A89" s="175">
        <v>87</v>
      </c>
      <c r="B89" s="159">
        <f>IF(D89=0,"",VLOOKUP($D89,#REF!,2,FALSE))</f>
      </c>
      <c r="C89" s="160">
        <f>IF(D89=0,"",VLOOKUP($D89,#REF!,3,FALSE))</f>
      </c>
      <c r="D89" s="161"/>
      <c r="E89" s="158">
        <f>IF(D89=0,"",VLOOKUP($D89,#REF!,5,FALSE))</f>
      </c>
      <c r="F89" s="158">
        <f>IF($D89=0,"",VLOOKUP($D89,'Absolutní-BODY'!$E$2:$O$161,4,FALSE))</f>
      </c>
      <c r="G89" s="158">
        <f>IF($D89=0,"",VLOOKUP($D89,'Absolutní-BODY'!$E$2:$O$161,5,FALSE))</f>
      </c>
      <c r="H89" s="158">
        <f>IF($D89=0,"",VLOOKUP($D89,'Absolutní-BODY'!$E$2:$O$161,6,FALSE))</f>
      </c>
      <c r="I89" s="158">
        <f>IF($D89=0,"",VLOOKUP($D89,'Absolutní-BODY'!$E$2:$O$161,7,FALSE))</f>
      </c>
      <c r="J89" s="158">
        <f>IF($D89=0,"",VLOOKUP($D89,'Absolutní-BODY'!$E$2:$O$161,8,FALSE))</f>
      </c>
      <c r="K89" s="158">
        <f>IF($D89=0,"",VLOOKUP($D89,'Absolutní-BODY'!$E$2:$O$161,9,FALSE))</f>
      </c>
      <c r="L89" s="158">
        <f>IF($D89=0,"",VLOOKUP($D89,'Absolutní-BODY'!$E$2:$O$161,10,FALSE))</f>
      </c>
      <c r="M89" s="158">
        <f>IF($D89=0,"",VLOOKUP($D89,'Absolutní-BODY'!$E$2:$O$161,11,FALSE))</f>
      </c>
      <c r="N89" s="164">
        <f t="shared" si="8"/>
      </c>
      <c r="O89" s="32">
        <f t="shared" si="9"/>
      </c>
      <c r="P89" s="32">
        <f t="shared" si="10"/>
      </c>
      <c r="Q89" s="32">
        <f t="shared" si="11"/>
      </c>
      <c r="R89" s="155"/>
      <c r="S89" s="155"/>
      <c r="T89" s="155"/>
      <c r="U89" s="155"/>
    </row>
    <row r="90" spans="1:21" ht="15">
      <c r="A90" s="175">
        <v>88</v>
      </c>
      <c r="B90" s="156">
        <f>IF(D90=0,"",VLOOKUP($D90,#REF!,2,FALSE))</f>
      </c>
      <c r="C90" s="156">
        <f>IF(D90=0,"",VLOOKUP($D90,#REF!,3,FALSE))</f>
      </c>
      <c r="D90" s="157"/>
      <c r="E90" s="158">
        <f>IF(D90=0,"",VLOOKUP($D90,#REF!,5,FALSE))</f>
      </c>
      <c r="F90" s="158">
        <f>IF($D90=0,"",VLOOKUP($D90,'Absolutní-BODY'!$E$2:$O$161,4,FALSE))</f>
      </c>
      <c r="G90" s="158">
        <f>IF($D90=0,"",VLOOKUP($D90,'Absolutní-BODY'!$E$2:$O$161,5,FALSE))</f>
      </c>
      <c r="H90" s="158">
        <f>IF($D90=0,"",VLOOKUP($D90,'Absolutní-BODY'!$E$2:$O$161,6,FALSE))</f>
      </c>
      <c r="I90" s="158">
        <f>IF($D90=0,"",VLOOKUP($D90,'Absolutní-BODY'!$E$2:$O$161,7,FALSE))</f>
      </c>
      <c r="J90" s="158">
        <f>IF($D90=0,"",VLOOKUP($D90,'Absolutní-BODY'!$E$2:$O$161,8,FALSE))</f>
      </c>
      <c r="K90" s="158">
        <f>IF($D90=0,"",VLOOKUP($D90,'Absolutní-BODY'!$E$2:$O$161,9,FALSE))</f>
      </c>
      <c r="L90" s="158">
        <f>IF($D90=0,"",VLOOKUP($D90,'Absolutní-BODY'!$E$2:$O$161,10,FALSE))</f>
      </c>
      <c r="M90" s="158">
        <f>IF($D90=0,"",VLOOKUP($D90,'Absolutní-BODY'!$E$2:$O$161,11,FALSE))</f>
      </c>
      <c r="N90" s="164">
        <f t="shared" si="8"/>
      </c>
      <c r="O90" s="32">
        <f t="shared" si="9"/>
      </c>
      <c r="P90" s="32">
        <f t="shared" si="10"/>
      </c>
      <c r="Q90" s="32">
        <f t="shared" si="11"/>
      </c>
      <c r="R90" s="155"/>
      <c r="S90" s="155"/>
      <c r="T90" s="155"/>
      <c r="U90" s="155"/>
    </row>
    <row r="91" spans="1:21" ht="15">
      <c r="A91" s="175">
        <v>89</v>
      </c>
      <c r="B91" s="159">
        <f>IF(D91=0,"",VLOOKUP($D91,#REF!,2,FALSE))</f>
      </c>
      <c r="C91" s="160">
        <f>IF(D91=0,"",VLOOKUP($D91,#REF!,3,FALSE))</f>
      </c>
      <c r="D91" s="161"/>
      <c r="E91" s="158">
        <f>IF(D91=0,"",VLOOKUP($D91,#REF!,5,FALSE))</f>
      </c>
      <c r="F91" s="158">
        <f>IF($D91=0,"",VLOOKUP($D91,'Absolutní-BODY'!$E$2:$O$161,4,FALSE))</f>
      </c>
      <c r="G91" s="158">
        <f>IF($D91=0,"",VLOOKUP($D91,'Absolutní-BODY'!$E$2:$O$161,5,FALSE))</f>
      </c>
      <c r="H91" s="158">
        <f>IF($D91=0,"",VLOOKUP($D91,'Absolutní-BODY'!$E$2:$O$161,6,FALSE))</f>
      </c>
      <c r="I91" s="158">
        <f>IF($D91=0,"",VLOOKUP($D91,'Absolutní-BODY'!$E$2:$O$161,7,FALSE))</f>
      </c>
      <c r="J91" s="158">
        <f>IF($D91=0,"",VLOOKUP($D91,'Absolutní-BODY'!$E$2:$O$161,8,FALSE))</f>
      </c>
      <c r="K91" s="158">
        <f>IF($D91=0,"",VLOOKUP($D91,'Absolutní-BODY'!$E$2:$O$161,9,FALSE))</f>
      </c>
      <c r="L91" s="158">
        <f>IF($D91=0,"",VLOOKUP($D91,'Absolutní-BODY'!$E$2:$O$161,10,FALSE))</f>
      </c>
      <c r="M91" s="158">
        <f>IF($D91=0,"",VLOOKUP($D91,'Absolutní-BODY'!$E$2:$O$161,11,FALSE))</f>
      </c>
      <c r="N91" s="164">
        <f t="shared" si="8"/>
      </c>
      <c r="O91" s="32">
        <f t="shared" si="9"/>
      </c>
      <c r="P91" s="32">
        <f t="shared" si="10"/>
      </c>
      <c r="Q91" s="32">
        <f t="shared" si="11"/>
      </c>
      <c r="R91" s="155"/>
      <c r="S91" s="155"/>
      <c r="T91" s="155"/>
      <c r="U91" s="155"/>
    </row>
    <row r="92" spans="1:21" ht="15">
      <c r="A92" s="175">
        <v>90</v>
      </c>
      <c r="B92" s="159">
        <f>IF(D92=0,"",VLOOKUP($D92,#REF!,2,FALSE))</f>
      </c>
      <c r="C92" s="160">
        <f>IF(D92=0,"",VLOOKUP($D92,#REF!,3,FALSE))</f>
      </c>
      <c r="D92" s="161"/>
      <c r="E92" s="158">
        <f>IF(D92=0,"",VLOOKUP($D92,#REF!,5,FALSE))</f>
      </c>
      <c r="F92" s="158">
        <f>IF($D92=0,"",VLOOKUP($D92,'Absolutní-BODY'!$E$2:$O$161,4,FALSE))</f>
      </c>
      <c r="G92" s="158">
        <f>IF($D92=0,"",VLOOKUP($D92,'Absolutní-BODY'!$E$2:$O$161,5,FALSE))</f>
      </c>
      <c r="H92" s="158">
        <f>IF($D92=0,"",VLOOKUP($D92,'Absolutní-BODY'!$E$2:$O$161,6,FALSE))</f>
      </c>
      <c r="I92" s="158">
        <f>IF($D92=0,"",VLOOKUP($D92,'Absolutní-BODY'!$E$2:$O$161,7,FALSE))</f>
      </c>
      <c r="J92" s="158">
        <f>IF($D92=0,"",VLOOKUP($D92,'Absolutní-BODY'!$E$2:$O$161,8,FALSE))</f>
      </c>
      <c r="K92" s="158">
        <f>IF($D92=0,"",VLOOKUP($D92,'Absolutní-BODY'!$E$2:$O$161,9,FALSE))</f>
      </c>
      <c r="L92" s="158">
        <f>IF($D92=0,"",VLOOKUP($D92,'Absolutní-BODY'!$E$2:$O$161,10,FALSE))</f>
      </c>
      <c r="M92" s="158">
        <f>IF($D92=0,"",VLOOKUP($D92,'Absolutní-BODY'!$E$2:$O$161,11,FALSE))</f>
      </c>
      <c r="N92" s="164">
        <f t="shared" si="8"/>
      </c>
      <c r="O92" s="32">
        <f t="shared" si="9"/>
      </c>
      <c r="P92" s="32">
        <f t="shared" si="10"/>
      </c>
      <c r="Q92" s="32">
        <f t="shared" si="11"/>
      </c>
      <c r="R92" s="155"/>
      <c r="S92" s="155"/>
      <c r="T92" s="155"/>
      <c r="U92" s="155"/>
    </row>
    <row r="93" spans="1:21" ht="15">
      <c r="A93" s="175">
        <v>91</v>
      </c>
      <c r="B93" s="159">
        <f>IF(D93=0,"",VLOOKUP($D93,#REF!,2,FALSE))</f>
      </c>
      <c r="C93" s="160">
        <f>IF(D93=0,"",VLOOKUP($D93,#REF!,3,FALSE))</f>
      </c>
      <c r="D93" s="161"/>
      <c r="E93" s="158">
        <f>IF(D93=0,"",VLOOKUP($D93,#REF!,5,FALSE))</f>
      </c>
      <c r="F93" s="158">
        <f>IF($D93=0,"",VLOOKUP($D93,'Absolutní-BODY'!$E$2:$O$161,4,FALSE))</f>
      </c>
      <c r="G93" s="158">
        <f>IF($D93=0,"",VLOOKUP($D93,'Absolutní-BODY'!$E$2:$O$161,5,FALSE))</f>
      </c>
      <c r="H93" s="158">
        <f>IF($D93=0,"",VLOOKUP($D93,'Absolutní-BODY'!$E$2:$O$161,6,FALSE))</f>
      </c>
      <c r="I93" s="158">
        <f>IF($D93=0,"",VLOOKUP($D93,'Absolutní-BODY'!$E$2:$O$161,7,FALSE))</f>
      </c>
      <c r="J93" s="158">
        <f>IF($D93=0,"",VLOOKUP($D93,'Absolutní-BODY'!$E$2:$O$161,8,FALSE))</f>
      </c>
      <c r="K93" s="158">
        <f>IF($D93=0,"",VLOOKUP($D93,'Absolutní-BODY'!$E$2:$O$161,9,FALSE))</f>
      </c>
      <c r="L93" s="158">
        <f>IF($D93=0,"",VLOOKUP($D93,'Absolutní-BODY'!$E$2:$O$161,10,FALSE))</f>
      </c>
      <c r="M93" s="158">
        <f>IF($D93=0,"",VLOOKUP($D93,'Absolutní-BODY'!$E$2:$O$161,11,FALSE))</f>
      </c>
      <c r="N93" s="164">
        <f t="shared" si="8"/>
      </c>
      <c r="O93" s="32">
        <f t="shared" si="9"/>
      </c>
      <c r="P93" s="32">
        <f t="shared" si="10"/>
      </c>
      <c r="Q93" s="32">
        <f t="shared" si="11"/>
      </c>
      <c r="R93" s="155"/>
      <c r="S93" s="155"/>
      <c r="T93" s="155"/>
      <c r="U93" s="155"/>
    </row>
    <row r="94" spans="1:21" ht="15">
      <c r="A94" s="175">
        <v>92</v>
      </c>
      <c r="B94" s="156">
        <f>IF(D94=0,"",VLOOKUP($D94,#REF!,2,FALSE))</f>
      </c>
      <c r="C94" s="156">
        <f>IF(D94=0,"",VLOOKUP($D94,#REF!,3,FALSE))</f>
      </c>
      <c r="D94" s="157"/>
      <c r="E94" s="158">
        <f>IF(D94=0,"",VLOOKUP($D94,#REF!,5,FALSE))</f>
      </c>
      <c r="F94" s="158">
        <f>IF($D94=0,"",VLOOKUP($D94,'Absolutní-BODY'!$E$2:$O$161,4,FALSE))</f>
      </c>
      <c r="G94" s="158">
        <f>IF($D94=0,"",VLOOKUP($D94,'Absolutní-BODY'!$E$2:$O$161,5,FALSE))</f>
      </c>
      <c r="H94" s="158">
        <f>IF($D94=0,"",VLOOKUP($D94,'Absolutní-BODY'!$E$2:$O$161,6,FALSE))</f>
      </c>
      <c r="I94" s="158">
        <f>IF($D94=0,"",VLOOKUP($D94,'Absolutní-BODY'!$E$2:$O$161,7,FALSE))</f>
      </c>
      <c r="J94" s="158">
        <f>IF($D94=0,"",VLOOKUP($D94,'Absolutní-BODY'!$E$2:$O$161,8,FALSE))</f>
      </c>
      <c r="K94" s="158">
        <f>IF($D94=0,"",VLOOKUP($D94,'Absolutní-BODY'!$E$2:$O$161,9,FALSE))</f>
      </c>
      <c r="L94" s="158">
        <f>IF($D94=0,"",VLOOKUP($D94,'Absolutní-BODY'!$E$2:$O$161,10,FALSE))</f>
      </c>
      <c r="M94" s="158">
        <f>IF($D94=0,"",VLOOKUP($D94,'Absolutní-BODY'!$E$2:$O$161,11,FALSE))</f>
      </c>
      <c r="N94" s="164">
        <f t="shared" si="8"/>
      </c>
      <c r="O94" s="32">
        <f t="shared" si="9"/>
      </c>
      <c r="P94" s="32">
        <f t="shared" si="10"/>
      </c>
      <c r="Q94" s="32">
        <f t="shared" si="11"/>
      </c>
      <c r="R94" s="155"/>
      <c r="S94" s="155"/>
      <c r="T94" s="155"/>
      <c r="U94" s="155"/>
    </row>
    <row r="95" spans="1:21" ht="15">
      <c r="A95" s="175">
        <v>93</v>
      </c>
      <c r="B95" s="156">
        <f>IF(D95=0,"",VLOOKUP($D95,#REF!,2,FALSE))</f>
      </c>
      <c r="C95" s="156">
        <f>IF(D95=0,"",VLOOKUP($D95,#REF!,3,FALSE))</f>
      </c>
      <c r="D95" s="157"/>
      <c r="E95" s="158">
        <f>IF(D95=0,"",VLOOKUP($D95,#REF!,5,FALSE))</f>
      </c>
      <c r="F95" s="158">
        <f>IF($D95=0,"",VLOOKUP($D95,'Absolutní-BODY'!$E$2:$O$161,4,FALSE))</f>
      </c>
      <c r="G95" s="158">
        <f>IF($D95=0,"",VLOOKUP($D95,'Absolutní-BODY'!$E$2:$O$161,5,FALSE))</f>
      </c>
      <c r="H95" s="158">
        <f>IF($D95=0,"",VLOOKUP($D95,'Absolutní-BODY'!$E$2:$O$161,6,FALSE))</f>
      </c>
      <c r="I95" s="158">
        <f>IF($D95=0,"",VLOOKUP($D95,'Absolutní-BODY'!$E$2:$O$161,7,FALSE))</f>
      </c>
      <c r="J95" s="158">
        <f>IF($D95=0,"",VLOOKUP($D95,'Absolutní-BODY'!$E$2:$O$161,8,FALSE))</f>
      </c>
      <c r="K95" s="158">
        <f>IF($D95=0,"",VLOOKUP($D95,'Absolutní-BODY'!$E$2:$O$161,9,FALSE))</f>
      </c>
      <c r="L95" s="158">
        <f>IF($D95=0,"",VLOOKUP($D95,'Absolutní-BODY'!$E$2:$O$161,10,FALSE))</f>
      </c>
      <c r="M95" s="158">
        <f>IF($D95=0,"",VLOOKUP($D95,'Absolutní-BODY'!$E$2:$O$161,11,FALSE))</f>
      </c>
      <c r="N95" s="164">
        <f t="shared" si="8"/>
      </c>
      <c r="O95" s="32">
        <f t="shared" si="9"/>
      </c>
      <c r="P95" s="32">
        <f t="shared" si="10"/>
      </c>
      <c r="Q95" s="32">
        <f t="shared" si="11"/>
      </c>
      <c r="R95" s="155"/>
      <c r="S95" s="155"/>
      <c r="T95" s="155"/>
      <c r="U95" s="155"/>
    </row>
    <row r="96" spans="1:21" ht="15">
      <c r="A96" s="175">
        <v>94</v>
      </c>
      <c r="B96" s="156">
        <f>IF(D96=0,"",VLOOKUP($D96,#REF!,2,FALSE))</f>
      </c>
      <c r="C96" s="156">
        <f>IF(D96=0,"",VLOOKUP($D96,#REF!,3,FALSE))</f>
      </c>
      <c r="D96" s="157"/>
      <c r="E96" s="158">
        <f>IF(D96=0,"",VLOOKUP($D96,#REF!,5,FALSE))</f>
      </c>
      <c r="F96" s="158">
        <f>IF($D96=0,"",VLOOKUP($D96,'Absolutní-BODY'!$E$2:$O$161,4,FALSE))</f>
      </c>
      <c r="G96" s="158">
        <f>IF($D96=0,"",VLOOKUP($D96,'Absolutní-BODY'!$E$2:$O$161,5,FALSE))</f>
      </c>
      <c r="H96" s="158">
        <f>IF($D96=0,"",VLOOKUP($D96,'Absolutní-BODY'!$E$2:$O$161,6,FALSE))</f>
      </c>
      <c r="I96" s="158">
        <f>IF($D96=0,"",VLOOKUP($D96,'Absolutní-BODY'!$E$2:$O$161,7,FALSE))</f>
      </c>
      <c r="J96" s="158">
        <f>IF($D96=0,"",VLOOKUP($D96,'Absolutní-BODY'!$E$2:$O$161,8,FALSE))</f>
      </c>
      <c r="K96" s="158">
        <f>IF($D96=0,"",VLOOKUP($D96,'Absolutní-BODY'!$E$2:$O$161,9,FALSE))</f>
      </c>
      <c r="L96" s="158">
        <f>IF($D96=0,"",VLOOKUP($D96,'Absolutní-BODY'!$E$2:$O$161,10,FALSE))</f>
      </c>
      <c r="M96" s="158">
        <f>IF($D96=0,"",VLOOKUP($D96,'Absolutní-BODY'!$E$2:$O$161,11,FALSE))</f>
      </c>
      <c r="N96" s="164">
        <f t="shared" si="8"/>
      </c>
      <c r="O96" s="32">
        <f t="shared" si="9"/>
      </c>
      <c r="P96" s="32">
        <f t="shared" si="10"/>
      </c>
      <c r="Q96" s="32">
        <f t="shared" si="11"/>
      </c>
      <c r="R96" s="155"/>
      <c r="S96" s="155"/>
      <c r="T96" s="155"/>
      <c r="U96" s="155"/>
    </row>
    <row r="97" spans="1:21" ht="15">
      <c r="A97" s="175">
        <v>95</v>
      </c>
      <c r="B97" s="156">
        <f>IF(D97=0,"",VLOOKUP($D97,#REF!,2,FALSE))</f>
      </c>
      <c r="C97" s="156">
        <f>IF(D97=0,"",VLOOKUP($D97,#REF!,3,FALSE))</f>
      </c>
      <c r="D97" s="157"/>
      <c r="E97" s="158">
        <f>IF(D97=0,"",VLOOKUP($D97,#REF!,5,FALSE))</f>
      </c>
      <c r="F97" s="158">
        <f>IF($D97=0,"",VLOOKUP($D97,'Absolutní-BODY'!$E$2:$O$161,4,FALSE))</f>
      </c>
      <c r="G97" s="158">
        <f>IF($D97=0,"",VLOOKUP($D97,'Absolutní-BODY'!$E$2:$O$161,5,FALSE))</f>
      </c>
      <c r="H97" s="158">
        <f>IF($D97=0,"",VLOOKUP($D97,'Absolutní-BODY'!$E$2:$O$161,6,FALSE))</f>
      </c>
      <c r="I97" s="158">
        <f>IF($D97=0,"",VLOOKUP($D97,'Absolutní-BODY'!$E$2:$O$161,7,FALSE))</f>
      </c>
      <c r="J97" s="158">
        <f>IF($D97=0,"",VLOOKUP($D97,'Absolutní-BODY'!$E$2:$O$161,8,FALSE))</f>
      </c>
      <c r="K97" s="158">
        <f>IF($D97=0,"",VLOOKUP($D97,'Absolutní-BODY'!$E$2:$O$161,9,FALSE))</f>
      </c>
      <c r="L97" s="158">
        <f>IF($D97=0,"",VLOOKUP($D97,'Absolutní-BODY'!$E$2:$O$161,10,FALSE))</f>
      </c>
      <c r="M97" s="158">
        <f>IF($D97=0,"",VLOOKUP($D97,'Absolutní-BODY'!$E$2:$O$161,11,FALSE))</f>
      </c>
      <c r="N97" s="164">
        <f t="shared" si="8"/>
      </c>
      <c r="O97" s="32">
        <f t="shared" si="9"/>
      </c>
      <c r="P97" s="32">
        <f t="shared" si="10"/>
      </c>
      <c r="Q97" s="32">
        <f t="shared" si="11"/>
      </c>
      <c r="R97" s="155"/>
      <c r="S97" s="155"/>
      <c r="T97" s="155"/>
      <c r="U97" s="155"/>
    </row>
    <row r="98" spans="1:21" ht="15">
      <c r="A98" s="175">
        <v>96</v>
      </c>
      <c r="B98" s="156">
        <f>IF(D98=0,"",VLOOKUP($D98,#REF!,2,FALSE))</f>
      </c>
      <c r="C98" s="156">
        <f>IF(D98=0,"",VLOOKUP($D98,#REF!,3,FALSE))</f>
      </c>
      <c r="D98" s="157"/>
      <c r="E98" s="158">
        <f>IF(D98=0,"",VLOOKUP($D98,#REF!,5,FALSE))</f>
      </c>
      <c r="F98" s="158">
        <f>IF($D98=0,"",VLOOKUP($D98,'Absolutní-BODY'!$E$2:$O$161,4,FALSE))</f>
      </c>
      <c r="G98" s="158">
        <f>IF($D98=0,"",VLOOKUP($D98,'Absolutní-BODY'!$E$2:$O$161,5,FALSE))</f>
      </c>
      <c r="H98" s="158">
        <f>IF($D98=0,"",VLOOKUP($D98,'Absolutní-BODY'!$E$2:$O$161,6,FALSE))</f>
      </c>
      <c r="I98" s="158">
        <f>IF($D98=0,"",VLOOKUP($D98,'Absolutní-BODY'!$E$2:$O$161,7,FALSE))</f>
      </c>
      <c r="J98" s="158">
        <f>IF($D98=0,"",VLOOKUP($D98,'Absolutní-BODY'!$E$2:$O$161,8,FALSE))</f>
      </c>
      <c r="K98" s="158">
        <f>IF($D98=0,"",VLOOKUP($D98,'Absolutní-BODY'!$E$2:$O$161,9,FALSE))</f>
      </c>
      <c r="L98" s="158">
        <f>IF($D98=0,"",VLOOKUP($D98,'Absolutní-BODY'!$E$2:$O$161,10,FALSE))</f>
      </c>
      <c r="M98" s="158">
        <f>IF($D98=0,"",VLOOKUP($D98,'Absolutní-BODY'!$E$2:$O$161,11,FALSE))</f>
      </c>
      <c r="N98" s="164">
        <f t="shared" si="8"/>
      </c>
      <c r="O98" s="32">
        <f t="shared" si="9"/>
      </c>
      <c r="P98" s="32">
        <f t="shared" si="10"/>
      </c>
      <c r="Q98" s="32">
        <f t="shared" si="11"/>
      </c>
      <c r="R98" s="155"/>
      <c r="S98" s="155"/>
      <c r="T98" s="155"/>
      <c r="U98" s="155"/>
    </row>
    <row r="99" spans="1:21" ht="15">
      <c r="A99" s="175">
        <v>97</v>
      </c>
      <c r="B99" s="156">
        <f>IF(D99=0,"",VLOOKUP($D99,#REF!,2,FALSE))</f>
      </c>
      <c r="C99" s="156">
        <f>IF(D99=0,"",VLOOKUP($D99,#REF!,3,FALSE))</f>
      </c>
      <c r="D99" s="157"/>
      <c r="E99" s="158">
        <f>IF(D99=0,"",VLOOKUP($D99,#REF!,5,FALSE))</f>
      </c>
      <c r="F99" s="158">
        <f>IF($D99=0,"",VLOOKUP($D99,'Absolutní-BODY'!$E$2:$O$161,4,FALSE))</f>
      </c>
      <c r="G99" s="158">
        <f>IF($D99=0,"",VLOOKUP($D99,'Absolutní-BODY'!$E$2:$O$161,5,FALSE))</f>
      </c>
      <c r="H99" s="158">
        <f>IF($D99=0,"",VLOOKUP($D99,'Absolutní-BODY'!$E$2:$O$161,6,FALSE))</f>
      </c>
      <c r="I99" s="158">
        <f>IF($D99=0,"",VLOOKUP($D99,'Absolutní-BODY'!$E$2:$O$161,7,FALSE))</f>
      </c>
      <c r="J99" s="158">
        <f>IF($D99=0,"",VLOOKUP($D99,'Absolutní-BODY'!$E$2:$O$161,8,FALSE))</f>
      </c>
      <c r="K99" s="158">
        <f>IF($D99=0,"",VLOOKUP($D99,'Absolutní-BODY'!$E$2:$O$161,9,FALSE))</f>
      </c>
      <c r="L99" s="158">
        <f>IF($D99=0,"",VLOOKUP($D99,'Absolutní-BODY'!$E$2:$O$161,10,FALSE))</f>
      </c>
      <c r="M99" s="158">
        <f>IF($D99=0,"",VLOOKUP($D99,'Absolutní-BODY'!$E$2:$O$161,11,FALSE))</f>
      </c>
      <c r="N99" s="164">
        <f>IF(D99=0,"",SUM(F99:M99))</f>
      </c>
      <c r="O99" s="32">
        <f t="shared" si="9"/>
      </c>
      <c r="P99" s="32">
        <f t="shared" si="10"/>
      </c>
      <c r="Q99" s="32">
        <f t="shared" si="11"/>
      </c>
      <c r="R99" s="155"/>
      <c r="S99" s="155"/>
      <c r="T99" s="155"/>
      <c r="U99" s="155"/>
    </row>
    <row r="100" spans="1:21" ht="15">
      <c r="A100" s="175">
        <v>98</v>
      </c>
      <c r="B100" s="156">
        <f>IF(D100=0,"",VLOOKUP($D100,#REF!,2,FALSE))</f>
      </c>
      <c r="C100" s="156">
        <f>IF(D100=0,"",VLOOKUP($D100,#REF!,3,FALSE))</f>
      </c>
      <c r="D100" s="157"/>
      <c r="E100" s="158">
        <f>IF(D100=0,"",VLOOKUP($D100,#REF!,5,FALSE))</f>
      </c>
      <c r="F100" s="158">
        <f>IF($D100=0,"",VLOOKUP($D100,'Absolutní-BODY'!$E$2:$O$161,4,FALSE))</f>
      </c>
      <c r="G100" s="158">
        <f>IF($D100=0,"",VLOOKUP($D100,'Absolutní-BODY'!$E$2:$O$161,5,FALSE))</f>
      </c>
      <c r="H100" s="158">
        <f>IF($D100=0,"",VLOOKUP($D100,'Absolutní-BODY'!$E$2:$O$161,6,FALSE))</f>
      </c>
      <c r="I100" s="158">
        <f>IF($D100=0,"",VLOOKUP($D100,'Absolutní-BODY'!$E$2:$O$161,7,FALSE))</f>
      </c>
      <c r="J100" s="158">
        <f>IF($D100=0,"",VLOOKUP($D100,'Absolutní-BODY'!$E$2:$O$161,8,FALSE))</f>
      </c>
      <c r="K100" s="158">
        <f>IF($D100=0,"",VLOOKUP($D100,'Absolutní-BODY'!$E$2:$O$161,9,FALSE))</f>
      </c>
      <c r="L100" s="158">
        <f>IF($D100=0,"",VLOOKUP($D100,'Absolutní-BODY'!$E$2:$O$161,10,FALSE))</f>
      </c>
      <c r="M100" s="158">
        <f>IF($D100=0,"",VLOOKUP($D100,'Absolutní-BODY'!$E$2:$O$161,11,FALSE))</f>
      </c>
      <c r="N100" s="164">
        <f>IF(D100=0,"",SUM(F100:M100))</f>
      </c>
      <c r="O100" s="32">
        <f t="shared" si="9"/>
      </c>
      <c r="P100" s="32">
        <f t="shared" si="10"/>
      </c>
      <c r="Q100" s="32">
        <f t="shared" si="11"/>
      </c>
      <c r="R100" s="155"/>
      <c r="S100" s="155"/>
      <c r="T100" s="155"/>
      <c r="U100" s="155"/>
    </row>
    <row r="101" spans="1:21" ht="15">
      <c r="A101" s="175">
        <v>99</v>
      </c>
      <c r="B101" s="156">
        <f>IF(D101=0,"",VLOOKUP($D101,#REF!,2,FALSE))</f>
      </c>
      <c r="C101" s="156">
        <f>IF(D101=0,"",VLOOKUP($D101,#REF!,3,FALSE))</f>
      </c>
      <c r="D101" s="157"/>
      <c r="E101" s="158">
        <f>IF(D101=0,"",VLOOKUP($D101,#REF!,5,FALSE))</f>
      </c>
      <c r="F101" s="158">
        <f>IF($D101=0,"",VLOOKUP($D101,'Absolutní-BODY'!$E$2:$O$161,4,FALSE))</f>
      </c>
      <c r="G101" s="158">
        <f>IF($D101=0,"",VLOOKUP($D101,'Absolutní-BODY'!$E$2:$O$161,5,FALSE))</f>
      </c>
      <c r="H101" s="158">
        <f>IF($D101=0,"",VLOOKUP($D101,'Absolutní-BODY'!$E$2:$O$161,6,FALSE))</f>
      </c>
      <c r="I101" s="158">
        <f>IF($D101=0,"",VLOOKUP($D101,'Absolutní-BODY'!$E$2:$O$161,7,FALSE))</f>
      </c>
      <c r="J101" s="158">
        <f>IF($D101=0,"",VLOOKUP($D101,'Absolutní-BODY'!$E$2:$O$161,8,FALSE))</f>
      </c>
      <c r="K101" s="158">
        <f>IF($D101=0,"",VLOOKUP($D101,'Absolutní-BODY'!$E$2:$O$161,9,FALSE))</f>
      </c>
      <c r="L101" s="158">
        <f>IF($D101=0,"",VLOOKUP($D101,'Absolutní-BODY'!$E$2:$O$161,10,FALSE))</f>
      </c>
      <c r="M101" s="158">
        <f>IF($D101=0,"",VLOOKUP($D101,'Absolutní-BODY'!$E$2:$O$161,11,FALSE))</f>
      </c>
      <c r="N101" s="164">
        <f>IF(D101=0,"",SUM(F101:M101))</f>
      </c>
      <c r="O101" s="32">
        <f t="shared" si="9"/>
      </c>
      <c r="P101" s="32">
        <f t="shared" si="10"/>
      </c>
      <c r="Q101" s="32">
        <f t="shared" si="11"/>
      </c>
      <c r="R101" s="155"/>
      <c r="S101" s="155"/>
      <c r="T101" s="155"/>
      <c r="U101" s="155"/>
    </row>
    <row r="102" spans="1:21" ht="15">
      <c r="A102" s="175">
        <v>100</v>
      </c>
      <c r="B102" s="156">
        <f>IF(D102=0,"",VLOOKUP($D102,#REF!,2,FALSE))</f>
      </c>
      <c r="C102" s="156">
        <f>IF(D102=0,"",VLOOKUP($D102,#REF!,3,FALSE))</f>
      </c>
      <c r="D102" s="157"/>
      <c r="E102" s="158">
        <f>IF(D102=0,"",VLOOKUP($D102,#REF!,5,FALSE))</f>
      </c>
      <c r="F102" s="158">
        <f>IF($D102=0,"",VLOOKUP($D102,'Absolutní-BODY'!$E$2:$O$161,4,FALSE))</f>
      </c>
      <c r="G102" s="158">
        <f>IF($D102=0,"",VLOOKUP($D102,'Absolutní-BODY'!$E$2:$O$161,5,FALSE))</f>
      </c>
      <c r="H102" s="158">
        <f>IF($D102=0,"",VLOOKUP($D102,'Absolutní-BODY'!$E$2:$O$161,6,FALSE))</f>
      </c>
      <c r="I102" s="158">
        <f>IF($D102=0,"",VLOOKUP($D102,'Absolutní-BODY'!$E$2:$O$161,7,FALSE))</f>
      </c>
      <c r="J102" s="158">
        <f>IF($D102=0,"",VLOOKUP($D102,'Absolutní-BODY'!$E$2:$O$161,8,FALSE))</f>
      </c>
      <c r="K102" s="158">
        <f>IF($D102=0,"",VLOOKUP($D102,'Absolutní-BODY'!$E$2:$O$161,9,FALSE))</f>
      </c>
      <c r="L102" s="158">
        <f>IF($D102=0,"",VLOOKUP($D102,'Absolutní-BODY'!$E$2:$O$161,10,FALSE))</f>
      </c>
      <c r="M102" s="158">
        <f>IF($D102=0,"",VLOOKUP($D102,'Absolutní-BODY'!$E$2:$O$161,11,FALSE))</f>
      </c>
      <c r="N102" s="164">
        <f>IF(D102=0,"",SUM(F102:M102))</f>
      </c>
      <c r="O102" s="32">
        <f t="shared" si="9"/>
      </c>
      <c r="P102" s="32">
        <f t="shared" si="10"/>
      </c>
      <c r="Q102" s="32">
        <f t="shared" si="11"/>
      </c>
      <c r="R102" s="155"/>
      <c r="S102" s="155"/>
      <c r="T102" s="155"/>
      <c r="U102" s="155"/>
    </row>
    <row r="103" spans="1:21" ht="15">
      <c r="A103" s="165"/>
      <c r="B103" s="155"/>
      <c r="C103" s="155"/>
      <c r="D103" s="155"/>
      <c r="E103" s="155"/>
      <c r="F103" s="155"/>
      <c r="G103" s="155"/>
      <c r="H103" s="155"/>
      <c r="I103" s="158" t="s">
        <v>224</v>
      </c>
      <c r="J103" s="158"/>
      <c r="K103" s="158"/>
      <c r="L103" s="158"/>
      <c r="M103" s="158"/>
      <c r="N103" s="165"/>
      <c r="O103" s="155"/>
      <c r="P103" s="155"/>
      <c r="Q103" s="155"/>
      <c r="R103" s="155"/>
      <c r="S103" s="155"/>
      <c r="T103" s="155"/>
      <c r="U103" s="155"/>
    </row>
    <row r="104" spans="1:21" s="1" customFormat="1" ht="15">
      <c r="A104" s="170"/>
      <c r="B104" s="169" t="s">
        <v>108</v>
      </c>
      <c r="C104" s="171"/>
      <c r="D104" s="172"/>
      <c r="E104" s="162"/>
      <c r="F104" s="162"/>
      <c r="G104" s="162"/>
      <c r="H104" s="162"/>
      <c r="I104" s="173"/>
      <c r="J104" s="173"/>
      <c r="K104" s="173"/>
      <c r="L104" s="173"/>
      <c r="M104" s="173"/>
      <c r="N104" s="162"/>
      <c r="O104" s="162"/>
      <c r="P104" s="162"/>
      <c r="Q104" s="174"/>
      <c r="R104" s="165"/>
      <c r="S104" s="165"/>
      <c r="T104" s="165"/>
      <c r="U104" s="165"/>
    </row>
    <row r="105" spans="1:21" s="1" customFormat="1" ht="15">
      <c r="A105" s="166">
        <v>0</v>
      </c>
      <c r="B105" s="163" t="s">
        <v>97</v>
      </c>
      <c r="C105" s="163" t="s">
        <v>98</v>
      </c>
      <c r="D105" s="167" t="s">
        <v>99</v>
      </c>
      <c r="E105" s="163" t="s">
        <v>2</v>
      </c>
      <c r="F105" s="168" t="s">
        <v>100</v>
      </c>
      <c r="G105" s="168" t="s">
        <v>101</v>
      </c>
      <c r="H105" s="168" t="s">
        <v>102</v>
      </c>
      <c r="I105" s="168" t="s">
        <v>103</v>
      </c>
      <c r="J105" s="168" t="s">
        <v>104</v>
      </c>
      <c r="K105" s="168" t="s">
        <v>105</v>
      </c>
      <c r="L105" s="168" t="s">
        <v>274</v>
      </c>
      <c r="M105" s="168" t="s">
        <v>275</v>
      </c>
      <c r="N105" s="163" t="s">
        <v>106</v>
      </c>
      <c r="O105" s="168" t="s">
        <v>3</v>
      </c>
      <c r="P105" s="168" t="s">
        <v>4</v>
      </c>
      <c r="Q105" s="168" t="s">
        <v>107</v>
      </c>
      <c r="R105" s="165"/>
      <c r="S105" s="165"/>
      <c r="T105" s="165"/>
      <c r="U105" s="165"/>
    </row>
    <row r="106" spans="1:21" ht="15">
      <c r="A106" s="175">
        <v>1</v>
      </c>
      <c r="B106" s="159">
        <f>IF(D106=0,"",VLOOKUP($D106,#REF!,2,FALSE))</f>
      </c>
      <c r="C106" s="160">
        <f>IF(D106=0,"",VLOOKUP($D106,#REF!,3,FALSE))</f>
      </c>
      <c r="D106" s="161"/>
      <c r="E106" s="158">
        <f>IF(D106=0,"",VLOOKUP($D106,#REF!,5,FALSE))</f>
      </c>
      <c r="F106" s="158">
        <f>IF($D106=0,"",VLOOKUP($D106,'Absolutní-BODY'!$E$2:$O$161,4,FALSE))</f>
      </c>
      <c r="G106" s="158">
        <f>IF($D106=0,"",VLOOKUP($D106,'Absolutní-BODY'!$E$2:$O$161,5,FALSE))</f>
      </c>
      <c r="H106" s="158">
        <f>IF($D106=0,"",VLOOKUP($D106,'Absolutní-BODY'!$E$2:$O$161,6,FALSE))</f>
      </c>
      <c r="I106" s="158">
        <f>IF($D106=0,"",VLOOKUP($D106,'Absolutní-BODY'!$E$2:$O$161,7,FALSE))</f>
      </c>
      <c r="J106" s="158">
        <f>IF($D106=0,"",VLOOKUP($D106,'Absolutní-BODY'!$E$2:$O$161,8,FALSE))</f>
      </c>
      <c r="K106" s="158">
        <f>IF($D106=0,"",VLOOKUP($D106,'Absolutní-BODY'!$E$2:$O$161,9,FALSE))</f>
      </c>
      <c r="L106" s="158">
        <f>IF($D106=0,"",VLOOKUP($D106,'Absolutní-BODY'!$E$2:$O$161,10,FALSE))</f>
      </c>
      <c r="M106" s="158">
        <f>IF($D106=0,"",VLOOKUP($D106,'Absolutní-BODY'!$E$2:$O$161,11,FALSE))</f>
      </c>
      <c r="N106" s="164">
        <f aca="true" t="shared" si="12" ref="N106:N135">IF(D106=0,"",SUM(F106:M106))</f>
      </c>
      <c r="O106" s="32">
        <f aca="true" t="shared" si="13" ref="O106:O135">IF(D106=0,"",LARGE(F106:M106,1)-SMALL(F106:M106,1))</f>
      </c>
      <c r="P106" s="32">
        <f aca="true" t="shared" si="14" ref="P106:P135">IF(D106=0,"",LARGE(F106:M106,2)-SMALL(F106:M106,2))</f>
      </c>
      <c r="Q106" s="32">
        <f aca="true" t="shared" si="15" ref="Q106:Q135">IF(D106=0,"",LARGE(F106:M106,3)-SMALL(F106:M106,3))</f>
      </c>
      <c r="R106" s="155"/>
      <c r="S106" s="155"/>
      <c r="T106" s="155"/>
      <c r="U106" s="155"/>
    </row>
    <row r="107" spans="1:21" ht="15">
      <c r="A107" s="175">
        <v>2</v>
      </c>
      <c r="B107" s="159">
        <f>IF(D107=0,"",VLOOKUP($D107,#REF!,2,FALSE))</f>
      </c>
      <c r="C107" s="160">
        <f>IF(D107=0,"",VLOOKUP($D107,#REF!,3,FALSE))</f>
      </c>
      <c r="D107" s="161"/>
      <c r="E107" s="158">
        <f>IF(D107=0,"",VLOOKUP($D107,#REF!,5,FALSE))</f>
      </c>
      <c r="F107" s="158">
        <f>IF($D107=0,"",VLOOKUP($D107,'Absolutní-BODY'!$E$2:$O$161,4,FALSE))</f>
      </c>
      <c r="G107" s="158">
        <f>IF($D107=0,"",VLOOKUP($D107,'Absolutní-BODY'!$E$2:$O$161,5,FALSE))</f>
      </c>
      <c r="H107" s="158">
        <f>IF($D107=0,"",VLOOKUP($D107,'Absolutní-BODY'!$E$2:$O$161,6,FALSE))</f>
      </c>
      <c r="I107" s="158">
        <f>IF($D107=0,"",VLOOKUP($D107,'Absolutní-BODY'!$E$2:$O$161,7,FALSE))</f>
      </c>
      <c r="J107" s="158">
        <f>IF($D107=0,"",VLOOKUP($D107,'Absolutní-BODY'!$E$2:$O$161,8,FALSE))</f>
      </c>
      <c r="K107" s="158">
        <f>IF($D107=0,"",VLOOKUP($D107,'Absolutní-BODY'!$E$2:$O$161,9,FALSE))</f>
      </c>
      <c r="L107" s="158">
        <f>IF($D107=0,"",VLOOKUP($D107,'Absolutní-BODY'!$E$2:$O$161,10,FALSE))</f>
      </c>
      <c r="M107" s="158">
        <f>IF($D107=0,"",VLOOKUP($D107,'Absolutní-BODY'!$E$2:$O$161,11,FALSE))</f>
      </c>
      <c r="N107" s="164">
        <f t="shared" si="12"/>
      </c>
      <c r="O107" s="32">
        <f t="shared" si="13"/>
      </c>
      <c r="P107" s="32">
        <f t="shared" si="14"/>
      </c>
      <c r="Q107" s="32">
        <f t="shared" si="15"/>
      </c>
      <c r="R107" s="155"/>
      <c r="S107" s="155"/>
      <c r="T107" s="155"/>
      <c r="U107" s="155"/>
    </row>
    <row r="108" spans="1:21" ht="15">
      <c r="A108" s="175">
        <v>3</v>
      </c>
      <c r="B108" s="159">
        <f>IF(D108=0,"",VLOOKUP($D108,#REF!,2,FALSE))</f>
      </c>
      <c r="C108" s="160">
        <f>IF(D108=0,"",VLOOKUP($D108,#REF!,3,FALSE))</f>
      </c>
      <c r="D108" s="161"/>
      <c r="E108" s="158">
        <f>IF(D108=0,"",VLOOKUP($D108,#REF!,5,FALSE))</f>
      </c>
      <c r="F108" s="158">
        <f>IF($D108=0,"",VLOOKUP($D108,'Absolutní-BODY'!$E$2:$O$161,4,FALSE))</f>
      </c>
      <c r="G108" s="158">
        <f>IF($D108=0,"",VLOOKUP($D108,'Absolutní-BODY'!$E$2:$O$161,5,FALSE))</f>
      </c>
      <c r="H108" s="158">
        <f>IF($D108=0,"",VLOOKUP($D108,'Absolutní-BODY'!$E$2:$O$161,6,FALSE))</f>
      </c>
      <c r="I108" s="158">
        <f>IF($D108=0,"",VLOOKUP($D108,'Absolutní-BODY'!$E$2:$O$161,7,FALSE))</f>
      </c>
      <c r="J108" s="158">
        <f>IF($D108=0,"",VLOOKUP($D108,'Absolutní-BODY'!$E$2:$O$161,8,FALSE))</f>
      </c>
      <c r="K108" s="158">
        <f>IF($D108=0,"",VLOOKUP($D108,'Absolutní-BODY'!$E$2:$O$161,9,FALSE))</f>
      </c>
      <c r="L108" s="158">
        <f>IF($D108=0,"",VLOOKUP($D108,'Absolutní-BODY'!$E$2:$O$161,10,FALSE))</f>
      </c>
      <c r="M108" s="158">
        <f>IF($D108=0,"",VLOOKUP($D108,'Absolutní-BODY'!$E$2:$O$161,11,FALSE))</f>
      </c>
      <c r="N108" s="164">
        <f t="shared" si="12"/>
      </c>
      <c r="O108" s="32">
        <f t="shared" si="13"/>
      </c>
      <c r="P108" s="32">
        <f t="shared" si="14"/>
      </c>
      <c r="Q108" s="32">
        <f t="shared" si="15"/>
      </c>
      <c r="R108" s="155"/>
      <c r="S108" s="155"/>
      <c r="T108" s="155"/>
      <c r="U108" s="155"/>
    </row>
    <row r="109" spans="1:21" ht="15">
      <c r="A109" s="175">
        <v>4</v>
      </c>
      <c r="B109" s="159">
        <f>IF(D109=0,"",VLOOKUP($D109,#REF!,2,FALSE))</f>
      </c>
      <c r="C109" s="160">
        <f>IF(D109=0,"",VLOOKUP($D109,#REF!,3,FALSE))</f>
      </c>
      <c r="D109" s="161"/>
      <c r="E109" s="158">
        <f>IF(D109=0,"",VLOOKUP($D109,#REF!,5,FALSE))</f>
      </c>
      <c r="F109" s="158">
        <f>IF($D109=0,"",VLOOKUP($D109,'Absolutní-BODY'!$E$2:$O$161,4,FALSE))</f>
      </c>
      <c r="G109" s="158">
        <f>IF($D109=0,"",VLOOKUP($D109,'Absolutní-BODY'!$E$2:$O$161,5,FALSE))</f>
      </c>
      <c r="H109" s="158">
        <f>IF($D109=0,"",VLOOKUP($D109,'Absolutní-BODY'!$E$2:$O$161,6,FALSE))</f>
      </c>
      <c r="I109" s="158">
        <f>IF($D109=0,"",VLOOKUP($D109,'Absolutní-BODY'!$E$2:$O$161,7,FALSE))</f>
      </c>
      <c r="J109" s="158">
        <f>IF($D109=0,"",VLOOKUP($D109,'Absolutní-BODY'!$E$2:$O$161,8,FALSE))</f>
      </c>
      <c r="K109" s="158">
        <f>IF($D109=0,"",VLOOKUP($D109,'Absolutní-BODY'!$E$2:$O$161,9,FALSE))</f>
      </c>
      <c r="L109" s="158">
        <f>IF($D109=0,"",VLOOKUP($D109,'Absolutní-BODY'!$E$2:$O$161,10,FALSE))</f>
      </c>
      <c r="M109" s="158">
        <f>IF($D109=0,"",VLOOKUP($D109,'Absolutní-BODY'!$E$2:$O$161,11,FALSE))</f>
      </c>
      <c r="N109" s="164">
        <f t="shared" si="12"/>
      </c>
      <c r="O109" s="32">
        <f t="shared" si="13"/>
      </c>
      <c r="P109" s="32">
        <f t="shared" si="14"/>
      </c>
      <c r="Q109" s="32">
        <f t="shared" si="15"/>
      </c>
      <c r="R109" s="155"/>
      <c r="S109" s="155"/>
      <c r="T109" s="155"/>
      <c r="U109" s="155"/>
    </row>
    <row r="110" spans="1:21" ht="15">
      <c r="A110" s="175">
        <v>5</v>
      </c>
      <c r="B110" s="159">
        <f>IF(D110=0,"",VLOOKUP($D110,#REF!,2,FALSE))</f>
      </c>
      <c r="C110" s="160">
        <f>IF(D110=0,"",VLOOKUP($D110,#REF!,3,FALSE))</f>
      </c>
      <c r="D110" s="161"/>
      <c r="E110" s="158">
        <f>IF(D110=0,"",VLOOKUP($D110,#REF!,5,FALSE))</f>
      </c>
      <c r="F110" s="158">
        <f>IF($D110=0,"",VLOOKUP($D110,'Absolutní-BODY'!$E$2:$O$161,4,FALSE))</f>
      </c>
      <c r="G110" s="158">
        <f>IF($D110=0,"",VLOOKUP($D110,'Absolutní-BODY'!$E$2:$O$161,5,FALSE))</f>
      </c>
      <c r="H110" s="158">
        <f>IF($D110=0,"",VLOOKUP($D110,'Absolutní-BODY'!$E$2:$O$161,6,FALSE))</f>
      </c>
      <c r="I110" s="158">
        <f>IF($D110=0,"",VLOOKUP($D110,'Absolutní-BODY'!$E$2:$O$161,7,FALSE))</f>
      </c>
      <c r="J110" s="158">
        <f>IF($D110=0,"",VLOOKUP($D110,'Absolutní-BODY'!$E$2:$O$161,8,FALSE))</f>
      </c>
      <c r="K110" s="158">
        <f>IF($D110=0,"",VLOOKUP($D110,'Absolutní-BODY'!$E$2:$O$161,9,FALSE))</f>
      </c>
      <c r="L110" s="158">
        <f>IF($D110=0,"",VLOOKUP($D110,'Absolutní-BODY'!$E$2:$O$161,10,FALSE))</f>
      </c>
      <c r="M110" s="158">
        <f>IF($D110=0,"",VLOOKUP($D110,'Absolutní-BODY'!$E$2:$O$161,11,FALSE))</f>
      </c>
      <c r="N110" s="164">
        <f t="shared" si="12"/>
      </c>
      <c r="O110" s="32">
        <f t="shared" si="13"/>
      </c>
      <c r="P110" s="32">
        <f t="shared" si="14"/>
      </c>
      <c r="Q110" s="32">
        <f t="shared" si="15"/>
      </c>
      <c r="R110" s="155"/>
      <c r="S110" s="155"/>
      <c r="T110" s="155"/>
      <c r="U110" s="155"/>
    </row>
    <row r="111" spans="1:21" ht="15">
      <c r="A111" s="175">
        <v>6</v>
      </c>
      <c r="B111" s="159">
        <f>IF(D111=0,"",VLOOKUP($D111,#REF!,2,FALSE))</f>
      </c>
      <c r="C111" s="160">
        <f>IF(D111=0,"",VLOOKUP($D111,#REF!,3,FALSE))</f>
      </c>
      <c r="D111" s="161"/>
      <c r="E111" s="158">
        <f>IF(D111=0,"",VLOOKUP($D111,#REF!,5,FALSE))</f>
      </c>
      <c r="F111" s="158">
        <f>IF($D111=0,"",VLOOKUP($D111,'Absolutní-BODY'!$E$2:$O$161,4,FALSE))</f>
      </c>
      <c r="G111" s="158">
        <f>IF($D111=0,"",VLOOKUP($D111,'Absolutní-BODY'!$E$2:$O$161,5,FALSE))</f>
      </c>
      <c r="H111" s="158">
        <f>IF($D111=0,"",VLOOKUP($D111,'Absolutní-BODY'!$E$2:$O$161,6,FALSE))</f>
      </c>
      <c r="I111" s="158">
        <f>IF($D111=0,"",VLOOKUP($D111,'Absolutní-BODY'!$E$2:$O$161,7,FALSE))</f>
      </c>
      <c r="J111" s="158">
        <f>IF($D111=0,"",VLOOKUP($D111,'Absolutní-BODY'!$E$2:$O$161,8,FALSE))</f>
      </c>
      <c r="K111" s="158">
        <f>IF($D111=0,"",VLOOKUP($D111,'Absolutní-BODY'!$E$2:$O$161,9,FALSE))</f>
      </c>
      <c r="L111" s="158">
        <f>IF($D111=0,"",VLOOKUP($D111,'Absolutní-BODY'!$E$2:$O$161,10,FALSE))</f>
      </c>
      <c r="M111" s="158">
        <f>IF($D111=0,"",VLOOKUP($D111,'Absolutní-BODY'!$E$2:$O$161,11,FALSE))</f>
      </c>
      <c r="N111" s="164">
        <f t="shared" si="12"/>
      </c>
      <c r="O111" s="32">
        <f t="shared" si="13"/>
      </c>
      <c r="P111" s="32">
        <f t="shared" si="14"/>
      </c>
      <c r="Q111" s="32">
        <f t="shared" si="15"/>
      </c>
      <c r="R111" s="155"/>
      <c r="S111" s="155"/>
      <c r="T111" s="155"/>
      <c r="U111" s="155"/>
    </row>
    <row r="112" spans="1:21" ht="15">
      <c r="A112" s="175">
        <v>7</v>
      </c>
      <c r="B112" s="159">
        <f>IF(D112=0,"",VLOOKUP($D112,#REF!,2,FALSE))</f>
      </c>
      <c r="C112" s="160">
        <f>IF(D112=0,"",VLOOKUP($D112,#REF!,3,FALSE))</f>
      </c>
      <c r="D112" s="161"/>
      <c r="E112" s="158">
        <f>IF(D112=0,"",VLOOKUP($D112,#REF!,5,FALSE))</f>
      </c>
      <c r="F112" s="158">
        <f>IF($D112=0,"",VLOOKUP($D112,'Absolutní-BODY'!$E$2:$O$161,4,FALSE))</f>
      </c>
      <c r="G112" s="158">
        <f>IF($D112=0,"",VLOOKUP($D112,'Absolutní-BODY'!$E$2:$O$161,5,FALSE))</f>
      </c>
      <c r="H112" s="158">
        <f>IF($D112=0,"",VLOOKUP($D112,'Absolutní-BODY'!$E$2:$O$161,6,FALSE))</f>
      </c>
      <c r="I112" s="158">
        <f>IF($D112=0,"",VLOOKUP($D112,'Absolutní-BODY'!$E$2:$O$161,7,FALSE))</f>
      </c>
      <c r="J112" s="158">
        <f>IF($D112=0,"",VLOOKUP($D112,'Absolutní-BODY'!$E$2:$O$161,8,FALSE))</f>
      </c>
      <c r="K112" s="158">
        <f>IF($D112=0,"",VLOOKUP($D112,'Absolutní-BODY'!$E$2:$O$161,9,FALSE))</f>
      </c>
      <c r="L112" s="158">
        <f>IF($D112=0,"",VLOOKUP($D112,'Absolutní-BODY'!$E$2:$O$161,10,FALSE))</f>
      </c>
      <c r="M112" s="158">
        <f>IF($D112=0,"",VLOOKUP($D112,'Absolutní-BODY'!$E$2:$O$161,11,FALSE))</f>
      </c>
      <c r="N112" s="164">
        <f t="shared" si="12"/>
      </c>
      <c r="O112" s="32">
        <f t="shared" si="13"/>
      </c>
      <c r="P112" s="32">
        <f t="shared" si="14"/>
      </c>
      <c r="Q112" s="32">
        <f t="shared" si="15"/>
      </c>
      <c r="R112" s="155"/>
      <c r="S112" s="155"/>
      <c r="T112" s="155"/>
      <c r="U112" s="155"/>
    </row>
    <row r="113" spans="1:21" ht="15">
      <c r="A113" s="175">
        <v>8</v>
      </c>
      <c r="B113" s="159">
        <f>IF(D113=0,"",VLOOKUP($D113,#REF!,2,FALSE))</f>
      </c>
      <c r="C113" s="160">
        <f>IF(D113=0,"",VLOOKUP($D113,#REF!,3,FALSE))</f>
      </c>
      <c r="D113" s="161"/>
      <c r="E113" s="158">
        <f>IF(D113=0,"",VLOOKUP($D113,#REF!,5,FALSE))</f>
      </c>
      <c r="F113" s="158">
        <f>IF($D113=0,"",VLOOKUP($D113,'Absolutní-BODY'!$E$2:$O$161,4,FALSE))</f>
      </c>
      <c r="G113" s="158">
        <f>IF($D113=0,"",VLOOKUP($D113,'Absolutní-BODY'!$E$2:$O$161,5,FALSE))</f>
      </c>
      <c r="H113" s="158">
        <f>IF($D113=0,"",VLOOKUP($D113,'Absolutní-BODY'!$E$2:$O$161,6,FALSE))</f>
      </c>
      <c r="I113" s="158">
        <f>IF($D113=0,"",VLOOKUP($D113,'Absolutní-BODY'!$E$2:$O$161,7,FALSE))</f>
      </c>
      <c r="J113" s="158">
        <f>IF($D113=0,"",VLOOKUP($D113,'Absolutní-BODY'!$E$2:$O$161,8,FALSE))</f>
      </c>
      <c r="K113" s="158">
        <f>IF($D113=0,"",VLOOKUP($D113,'Absolutní-BODY'!$E$2:$O$161,9,FALSE))</f>
      </c>
      <c r="L113" s="158">
        <f>IF($D113=0,"",VLOOKUP($D113,'Absolutní-BODY'!$E$2:$O$161,10,FALSE))</f>
      </c>
      <c r="M113" s="158">
        <f>IF($D113=0,"",VLOOKUP($D113,'Absolutní-BODY'!$E$2:$O$161,11,FALSE))</f>
      </c>
      <c r="N113" s="164">
        <f t="shared" si="12"/>
      </c>
      <c r="O113" s="32">
        <f t="shared" si="13"/>
      </c>
      <c r="P113" s="32">
        <f t="shared" si="14"/>
      </c>
      <c r="Q113" s="32">
        <f t="shared" si="15"/>
      </c>
      <c r="R113" s="155"/>
      <c r="S113" s="155"/>
      <c r="T113" s="155"/>
      <c r="U113" s="155"/>
    </row>
    <row r="114" spans="1:21" ht="15">
      <c r="A114" s="175">
        <v>9</v>
      </c>
      <c r="B114" s="159">
        <f>IF(D114=0,"",VLOOKUP($D114,#REF!,2,FALSE))</f>
      </c>
      <c r="C114" s="160">
        <f>IF(D114=0,"",VLOOKUP($D114,#REF!,3,FALSE))</f>
      </c>
      <c r="D114" s="161"/>
      <c r="E114" s="158">
        <f>IF(D114=0,"",VLOOKUP($D114,#REF!,5,FALSE))</f>
      </c>
      <c r="F114" s="158">
        <f>IF($D114=0,"",VLOOKUP($D114,'Absolutní-BODY'!$E$2:$O$161,4,FALSE))</f>
      </c>
      <c r="G114" s="158">
        <f>IF($D114=0,"",VLOOKUP($D114,'Absolutní-BODY'!$E$2:$O$161,5,FALSE))</f>
      </c>
      <c r="H114" s="158">
        <f>IF($D114=0,"",VLOOKUP($D114,'Absolutní-BODY'!$E$2:$O$161,6,FALSE))</f>
      </c>
      <c r="I114" s="158">
        <f>IF($D114=0,"",VLOOKUP($D114,'Absolutní-BODY'!$E$2:$O$161,7,FALSE))</f>
      </c>
      <c r="J114" s="158">
        <f>IF($D114=0,"",VLOOKUP($D114,'Absolutní-BODY'!$E$2:$O$161,8,FALSE))</f>
      </c>
      <c r="K114" s="158">
        <f>IF($D114=0,"",VLOOKUP($D114,'Absolutní-BODY'!$E$2:$O$161,9,FALSE))</f>
      </c>
      <c r="L114" s="158">
        <f>IF($D114=0,"",VLOOKUP($D114,'Absolutní-BODY'!$E$2:$O$161,10,FALSE))</f>
      </c>
      <c r="M114" s="158">
        <f>IF($D114=0,"",VLOOKUP($D114,'Absolutní-BODY'!$E$2:$O$161,11,FALSE))</f>
      </c>
      <c r="N114" s="164">
        <f t="shared" si="12"/>
      </c>
      <c r="O114" s="32">
        <f t="shared" si="13"/>
      </c>
      <c r="P114" s="32">
        <f t="shared" si="14"/>
      </c>
      <c r="Q114" s="32">
        <f t="shared" si="15"/>
      </c>
      <c r="R114" s="155"/>
      <c r="S114" s="155"/>
      <c r="T114" s="155"/>
      <c r="U114" s="155"/>
    </row>
    <row r="115" spans="1:21" ht="15">
      <c r="A115" s="175">
        <v>10</v>
      </c>
      <c r="B115" s="159">
        <f>IF(D115=0,"",VLOOKUP($D115,#REF!,2,FALSE))</f>
      </c>
      <c r="C115" s="160">
        <f>IF(D115=0,"",VLOOKUP($D115,#REF!,3,FALSE))</f>
      </c>
      <c r="D115" s="161"/>
      <c r="E115" s="158">
        <f>IF(D115=0,"",VLOOKUP($D115,#REF!,5,FALSE))</f>
      </c>
      <c r="F115" s="158">
        <f>IF($D115=0,"",VLOOKUP($D115,'Absolutní-BODY'!$E$2:$O$161,4,FALSE))</f>
      </c>
      <c r="G115" s="158">
        <f>IF($D115=0,"",VLOOKUP($D115,'Absolutní-BODY'!$E$2:$O$161,5,FALSE))</f>
      </c>
      <c r="H115" s="158">
        <f>IF($D115=0,"",VLOOKUP($D115,'Absolutní-BODY'!$E$2:$O$161,6,FALSE))</f>
      </c>
      <c r="I115" s="158">
        <f>IF($D115=0,"",VLOOKUP($D115,'Absolutní-BODY'!$E$2:$O$161,7,FALSE))</f>
      </c>
      <c r="J115" s="158">
        <f>IF($D115=0,"",VLOOKUP($D115,'Absolutní-BODY'!$E$2:$O$161,8,FALSE))</f>
      </c>
      <c r="K115" s="158">
        <f>IF($D115=0,"",VLOOKUP($D115,'Absolutní-BODY'!$E$2:$O$161,9,FALSE))</f>
      </c>
      <c r="L115" s="158">
        <f>IF($D115=0,"",VLOOKUP($D115,'Absolutní-BODY'!$E$2:$O$161,10,FALSE))</f>
      </c>
      <c r="M115" s="158">
        <f>IF($D115=0,"",VLOOKUP($D115,'Absolutní-BODY'!$E$2:$O$161,11,FALSE))</f>
      </c>
      <c r="N115" s="164">
        <f t="shared" si="12"/>
      </c>
      <c r="O115" s="32">
        <f t="shared" si="13"/>
      </c>
      <c r="P115" s="32">
        <f t="shared" si="14"/>
      </c>
      <c r="Q115" s="32">
        <f t="shared" si="15"/>
      </c>
      <c r="R115" s="155"/>
      <c r="S115" s="155"/>
      <c r="T115" s="155"/>
      <c r="U115" s="155"/>
    </row>
    <row r="116" spans="1:21" ht="15">
      <c r="A116" s="175">
        <v>11</v>
      </c>
      <c r="B116" s="159">
        <f>IF(D116=0,"",VLOOKUP($D116,#REF!,2,FALSE))</f>
      </c>
      <c r="C116" s="160">
        <f>IF(D116=0,"",VLOOKUP($D116,#REF!,3,FALSE))</f>
      </c>
      <c r="D116" s="161"/>
      <c r="E116" s="158">
        <f>IF(D116=0,"",VLOOKUP($D116,#REF!,5,FALSE))</f>
      </c>
      <c r="F116" s="158">
        <f>IF($D116=0,"",VLOOKUP($D116,'Absolutní-BODY'!$E$2:$O$161,4,FALSE))</f>
      </c>
      <c r="G116" s="158">
        <f>IF($D116=0,"",VLOOKUP($D116,'Absolutní-BODY'!$E$2:$O$161,5,FALSE))</f>
      </c>
      <c r="H116" s="158">
        <f>IF($D116=0,"",VLOOKUP($D116,'Absolutní-BODY'!$E$2:$O$161,6,FALSE))</f>
      </c>
      <c r="I116" s="158">
        <f>IF($D116=0,"",VLOOKUP($D116,'Absolutní-BODY'!$E$2:$O$161,7,FALSE))</f>
      </c>
      <c r="J116" s="158">
        <f>IF($D116=0,"",VLOOKUP($D116,'Absolutní-BODY'!$E$2:$O$161,8,FALSE))</f>
      </c>
      <c r="K116" s="158">
        <f>IF($D116=0,"",VLOOKUP($D116,'Absolutní-BODY'!$E$2:$O$161,9,FALSE))</f>
      </c>
      <c r="L116" s="158">
        <f>IF($D116=0,"",VLOOKUP($D116,'Absolutní-BODY'!$E$2:$O$161,10,FALSE))</f>
      </c>
      <c r="M116" s="158">
        <f>IF($D116=0,"",VLOOKUP($D116,'Absolutní-BODY'!$E$2:$O$161,11,FALSE))</f>
      </c>
      <c r="N116" s="164">
        <f t="shared" si="12"/>
      </c>
      <c r="O116" s="32">
        <f t="shared" si="13"/>
      </c>
      <c r="P116" s="32">
        <f t="shared" si="14"/>
      </c>
      <c r="Q116" s="32">
        <f t="shared" si="15"/>
      </c>
      <c r="R116" s="155"/>
      <c r="S116" s="155"/>
      <c r="T116" s="155"/>
      <c r="U116" s="155"/>
    </row>
    <row r="117" spans="1:21" ht="15">
      <c r="A117" s="175">
        <v>12</v>
      </c>
      <c r="B117" s="159">
        <f>IF(D117=0,"",VLOOKUP($D117,#REF!,2,FALSE))</f>
      </c>
      <c r="C117" s="160">
        <f>IF(D117=0,"",VLOOKUP($D117,#REF!,3,FALSE))</f>
      </c>
      <c r="D117" s="161"/>
      <c r="E117" s="158">
        <f>IF(D117=0,"",VLOOKUP($D117,#REF!,5,FALSE))</f>
      </c>
      <c r="F117" s="158">
        <f>IF($D117=0,"",VLOOKUP($D117,'Absolutní-BODY'!$E$2:$O$161,4,FALSE))</f>
      </c>
      <c r="G117" s="158">
        <f>IF($D117=0,"",VLOOKUP($D117,'Absolutní-BODY'!$E$2:$O$161,5,FALSE))</f>
      </c>
      <c r="H117" s="158">
        <f>IF($D117=0,"",VLOOKUP($D117,'Absolutní-BODY'!$E$2:$O$161,6,FALSE))</f>
      </c>
      <c r="I117" s="158">
        <f>IF($D117=0,"",VLOOKUP($D117,'Absolutní-BODY'!$E$2:$O$161,7,FALSE))</f>
      </c>
      <c r="J117" s="158">
        <f>IF($D117=0,"",VLOOKUP($D117,'Absolutní-BODY'!$E$2:$O$161,8,FALSE))</f>
      </c>
      <c r="K117" s="158">
        <f>IF($D117=0,"",VLOOKUP($D117,'Absolutní-BODY'!$E$2:$O$161,9,FALSE))</f>
      </c>
      <c r="L117" s="158">
        <f>IF($D117=0,"",VLOOKUP($D117,'Absolutní-BODY'!$E$2:$O$161,10,FALSE))</f>
      </c>
      <c r="M117" s="158">
        <f>IF($D117=0,"",VLOOKUP($D117,'Absolutní-BODY'!$E$2:$O$161,11,FALSE))</f>
      </c>
      <c r="N117" s="164">
        <f t="shared" si="12"/>
      </c>
      <c r="O117" s="32">
        <f t="shared" si="13"/>
      </c>
      <c r="P117" s="32">
        <f t="shared" si="14"/>
      </c>
      <c r="Q117" s="32">
        <f t="shared" si="15"/>
      </c>
      <c r="R117" s="155"/>
      <c r="S117" s="155"/>
      <c r="T117" s="155"/>
      <c r="U117" s="155"/>
    </row>
    <row r="118" spans="1:21" ht="15">
      <c r="A118" s="175">
        <v>13</v>
      </c>
      <c r="B118" s="159">
        <f>IF(D118=0,"",VLOOKUP($D118,#REF!,2,FALSE))</f>
      </c>
      <c r="C118" s="160">
        <f>IF(D118=0,"",VLOOKUP($D118,#REF!,3,FALSE))</f>
      </c>
      <c r="D118" s="161"/>
      <c r="E118" s="158">
        <f>IF(D118=0,"",VLOOKUP($D118,#REF!,5,FALSE))</f>
      </c>
      <c r="F118" s="158">
        <f>IF($D118=0,"",VLOOKUP($D118,'Absolutní-BODY'!$E$2:$O$161,4,FALSE))</f>
      </c>
      <c r="G118" s="158">
        <f>IF($D118=0,"",VLOOKUP($D118,'Absolutní-BODY'!$E$2:$O$161,5,FALSE))</f>
      </c>
      <c r="H118" s="158">
        <f>IF($D118=0,"",VLOOKUP($D118,'Absolutní-BODY'!$E$2:$O$161,6,FALSE))</f>
      </c>
      <c r="I118" s="158">
        <f>IF($D118=0,"",VLOOKUP($D118,'Absolutní-BODY'!$E$2:$O$161,7,FALSE))</f>
      </c>
      <c r="J118" s="158">
        <f>IF($D118=0,"",VLOOKUP($D118,'Absolutní-BODY'!$E$2:$O$161,8,FALSE))</f>
      </c>
      <c r="K118" s="158">
        <f>IF($D118=0,"",VLOOKUP($D118,'Absolutní-BODY'!$E$2:$O$161,9,FALSE))</f>
      </c>
      <c r="L118" s="158">
        <f>IF($D118=0,"",VLOOKUP($D118,'Absolutní-BODY'!$E$2:$O$161,10,FALSE))</f>
      </c>
      <c r="M118" s="158">
        <f>IF($D118=0,"",VLOOKUP($D118,'Absolutní-BODY'!$E$2:$O$161,11,FALSE))</f>
      </c>
      <c r="N118" s="164">
        <f t="shared" si="12"/>
      </c>
      <c r="O118" s="32">
        <f t="shared" si="13"/>
      </c>
      <c r="P118" s="32">
        <f t="shared" si="14"/>
      </c>
      <c r="Q118" s="32">
        <f t="shared" si="15"/>
      </c>
      <c r="R118" s="155"/>
      <c r="S118" s="155"/>
      <c r="T118" s="155"/>
      <c r="U118" s="155"/>
    </row>
    <row r="119" spans="1:21" ht="15">
      <c r="A119" s="175">
        <v>14</v>
      </c>
      <c r="B119" s="159">
        <f>IF(D119=0,"",VLOOKUP($D119,#REF!,2,FALSE))</f>
      </c>
      <c r="C119" s="160">
        <f>IF(D119=0,"",VLOOKUP($D119,#REF!,3,FALSE))</f>
      </c>
      <c r="D119" s="161"/>
      <c r="E119" s="158">
        <f>IF(D119=0,"",VLOOKUP($D119,#REF!,5,FALSE))</f>
      </c>
      <c r="F119" s="158">
        <f>IF($D119=0,"",VLOOKUP($D119,'Absolutní-BODY'!$E$2:$O$161,4,FALSE))</f>
      </c>
      <c r="G119" s="158">
        <f>IF($D119=0,"",VLOOKUP($D119,'Absolutní-BODY'!$E$2:$O$161,5,FALSE))</f>
      </c>
      <c r="H119" s="158">
        <f>IF($D119=0,"",VLOOKUP($D119,'Absolutní-BODY'!$E$2:$O$161,6,FALSE))</f>
      </c>
      <c r="I119" s="158">
        <f>IF($D119=0,"",VLOOKUP($D119,'Absolutní-BODY'!$E$2:$O$161,7,FALSE))</f>
      </c>
      <c r="J119" s="158">
        <f>IF($D119=0,"",VLOOKUP($D119,'Absolutní-BODY'!$E$2:$O$161,8,FALSE))</f>
      </c>
      <c r="K119" s="158">
        <f>IF($D119=0,"",VLOOKUP($D119,'Absolutní-BODY'!$E$2:$O$161,9,FALSE))</f>
      </c>
      <c r="L119" s="158">
        <f>IF($D119=0,"",VLOOKUP($D119,'Absolutní-BODY'!$E$2:$O$161,10,FALSE))</f>
      </c>
      <c r="M119" s="158">
        <f>IF($D119=0,"",VLOOKUP($D119,'Absolutní-BODY'!$E$2:$O$161,11,FALSE))</f>
      </c>
      <c r="N119" s="164">
        <f t="shared" si="12"/>
      </c>
      <c r="O119" s="32">
        <f t="shared" si="13"/>
      </c>
      <c r="P119" s="32">
        <f t="shared" si="14"/>
      </c>
      <c r="Q119" s="32">
        <f t="shared" si="15"/>
      </c>
      <c r="R119" s="155"/>
      <c r="S119" s="155"/>
      <c r="T119" s="155"/>
      <c r="U119" s="155"/>
    </row>
    <row r="120" spans="1:21" ht="15">
      <c r="A120" s="175">
        <v>15</v>
      </c>
      <c r="B120" s="159">
        <f>IF(D120=0,"",VLOOKUP($D120,#REF!,2,FALSE))</f>
      </c>
      <c r="C120" s="160">
        <f>IF(D120=0,"",VLOOKUP($D120,#REF!,3,FALSE))</f>
      </c>
      <c r="D120" s="161"/>
      <c r="E120" s="158">
        <f>IF(D120=0,"",VLOOKUP($D120,#REF!,5,FALSE))</f>
      </c>
      <c r="F120" s="158">
        <f>IF($D120=0,"",VLOOKUP($D120,'Absolutní-BODY'!$E$2:$O$161,4,FALSE))</f>
      </c>
      <c r="G120" s="158">
        <f>IF($D120=0,"",VLOOKUP($D120,'Absolutní-BODY'!$E$2:$O$161,5,FALSE))</f>
      </c>
      <c r="H120" s="158">
        <f>IF($D120=0,"",VLOOKUP($D120,'Absolutní-BODY'!$E$2:$O$161,6,FALSE))</f>
      </c>
      <c r="I120" s="158">
        <f>IF($D120=0,"",VLOOKUP($D120,'Absolutní-BODY'!$E$2:$O$161,7,FALSE))</f>
      </c>
      <c r="J120" s="158">
        <f>IF($D120=0,"",VLOOKUP($D120,'Absolutní-BODY'!$E$2:$O$161,8,FALSE))</f>
      </c>
      <c r="K120" s="158">
        <f>IF($D120=0,"",VLOOKUP($D120,'Absolutní-BODY'!$E$2:$O$161,9,FALSE))</f>
      </c>
      <c r="L120" s="158">
        <f>IF($D120=0,"",VLOOKUP($D120,'Absolutní-BODY'!$E$2:$O$161,10,FALSE))</f>
      </c>
      <c r="M120" s="158">
        <f>IF($D120=0,"",VLOOKUP($D120,'Absolutní-BODY'!$E$2:$O$161,11,FALSE))</f>
      </c>
      <c r="N120" s="164">
        <f t="shared" si="12"/>
      </c>
      <c r="O120" s="32">
        <f t="shared" si="13"/>
      </c>
      <c r="P120" s="32">
        <f t="shared" si="14"/>
      </c>
      <c r="Q120" s="32">
        <f t="shared" si="15"/>
      </c>
      <c r="R120" s="155"/>
      <c r="S120" s="155"/>
      <c r="T120" s="155"/>
      <c r="U120" s="155"/>
    </row>
    <row r="121" spans="1:21" ht="15">
      <c r="A121" s="175">
        <v>16</v>
      </c>
      <c r="B121" s="159">
        <f>IF(D121=0,"",VLOOKUP($D121,#REF!,2,FALSE))</f>
      </c>
      <c r="C121" s="160">
        <f>IF(D121=0,"",VLOOKUP($D121,#REF!,3,FALSE))</f>
      </c>
      <c r="D121" s="161"/>
      <c r="E121" s="158">
        <f>IF(D121=0,"",VLOOKUP($D121,#REF!,5,FALSE))</f>
      </c>
      <c r="F121" s="158">
        <f>IF($D121=0,"",VLOOKUP($D121,'Absolutní-BODY'!$E$2:$O$161,4,FALSE))</f>
      </c>
      <c r="G121" s="158">
        <f>IF($D121=0,"",VLOOKUP($D121,'Absolutní-BODY'!$E$2:$O$161,5,FALSE))</f>
      </c>
      <c r="H121" s="158">
        <f>IF($D121=0,"",VLOOKUP($D121,'Absolutní-BODY'!$E$2:$O$161,6,FALSE))</f>
      </c>
      <c r="I121" s="158">
        <f>IF($D121=0,"",VLOOKUP($D121,'Absolutní-BODY'!$E$2:$O$161,7,FALSE))</f>
      </c>
      <c r="J121" s="158">
        <f>IF($D121=0,"",VLOOKUP($D121,'Absolutní-BODY'!$E$2:$O$161,8,FALSE))</f>
      </c>
      <c r="K121" s="158">
        <f>IF($D121=0,"",VLOOKUP($D121,'Absolutní-BODY'!$E$2:$O$161,9,FALSE))</f>
      </c>
      <c r="L121" s="158">
        <f>IF($D121=0,"",VLOOKUP($D121,'Absolutní-BODY'!$E$2:$O$161,10,FALSE))</f>
      </c>
      <c r="M121" s="158">
        <f>IF($D121=0,"",VLOOKUP($D121,'Absolutní-BODY'!$E$2:$O$161,11,FALSE))</f>
      </c>
      <c r="N121" s="164">
        <f t="shared" si="12"/>
      </c>
      <c r="O121" s="32">
        <f t="shared" si="13"/>
      </c>
      <c r="P121" s="32">
        <f t="shared" si="14"/>
      </c>
      <c r="Q121" s="32">
        <f t="shared" si="15"/>
      </c>
      <c r="R121" s="155"/>
      <c r="S121" s="155"/>
      <c r="T121" s="155"/>
      <c r="U121" s="155"/>
    </row>
    <row r="122" spans="1:21" ht="15">
      <c r="A122" s="175">
        <v>17</v>
      </c>
      <c r="B122" s="159">
        <f>IF(D122=0,"",VLOOKUP($D122,#REF!,2,FALSE))</f>
      </c>
      <c r="C122" s="160">
        <f>IF(D122=0,"",VLOOKUP($D122,#REF!,3,FALSE))</f>
      </c>
      <c r="D122" s="161"/>
      <c r="E122" s="158">
        <f>IF(D122=0,"",VLOOKUP($D122,#REF!,5,FALSE))</f>
      </c>
      <c r="F122" s="158">
        <f>IF($D122=0,"",VLOOKUP($D122,'Absolutní-BODY'!$E$2:$O$161,4,FALSE))</f>
      </c>
      <c r="G122" s="158">
        <f>IF($D122=0,"",VLOOKUP($D122,'Absolutní-BODY'!$E$2:$O$161,5,FALSE))</f>
      </c>
      <c r="H122" s="158">
        <f>IF($D122=0,"",VLOOKUP($D122,'Absolutní-BODY'!$E$2:$O$161,6,FALSE))</f>
      </c>
      <c r="I122" s="158">
        <f>IF($D122=0,"",VLOOKUP($D122,'Absolutní-BODY'!$E$2:$O$161,7,FALSE))</f>
      </c>
      <c r="J122" s="158">
        <f>IF($D122=0,"",VLOOKUP($D122,'Absolutní-BODY'!$E$2:$O$161,8,FALSE))</f>
      </c>
      <c r="K122" s="158">
        <f>IF($D122=0,"",VLOOKUP($D122,'Absolutní-BODY'!$E$2:$O$161,9,FALSE))</f>
      </c>
      <c r="L122" s="158">
        <f>IF($D122=0,"",VLOOKUP($D122,'Absolutní-BODY'!$E$2:$O$161,10,FALSE))</f>
      </c>
      <c r="M122" s="158">
        <f>IF($D122=0,"",VLOOKUP($D122,'Absolutní-BODY'!$E$2:$O$161,11,FALSE))</f>
      </c>
      <c r="N122" s="164">
        <f t="shared" si="12"/>
      </c>
      <c r="O122" s="32">
        <f t="shared" si="13"/>
      </c>
      <c r="P122" s="32">
        <f t="shared" si="14"/>
      </c>
      <c r="Q122" s="32">
        <f t="shared" si="15"/>
      </c>
      <c r="R122" s="155"/>
      <c r="S122" s="155"/>
      <c r="T122" s="155"/>
      <c r="U122" s="155"/>
    </row>
    <row r="123" spans="1:21" ht="15">
      <c r="A123" s="175">
        <v>18</v>
      </c>
      <c r="B123" s="159">
        <f>IF(D123=0,"",VLOOKUP($D123,#REF!,2,FALSE))</f>
      </c>
      <c r="C123" s="160">
        <f>IF(D123=0,"",VLOOKUP($D123,#REF!,3,FALSE))</f>
      </c>
      <c r="D123" s="161"/>
      <c r="E123" s="158">
        <f>IF(D123=0,"",VLOOKUP($D123,#REF!,5,FALSE))</f>
      </c>
      <c r="F123" s="158">
        <f>IF($D123=0,"",VLOOKUP($D123,'Absolutní-BODY'!$E$2:$O$161,4,FALSE))</f>
      </c>
      <c r="G123" s="158">
        <f>IF($D123=0,"",VLOOKUP($D123,'Absolutní-BODY'!$E$2:$O$161,5,FALSE))</f>
      </c>
      <c r="H123" s="158">
        <f>IF($D123=0,"",VLOOKUP($D123,'Absolutní-BODY'!$E$2:$O$161,6,FALSE))</f>
      </c>
      <c r="I123" s="158">
        <f>IF($D123=0,"",VLOOKUP($D123,'Absolutní-BODY'!$E$2:$O$161,7,FALSE))</f>
      </c>
      <c r="J123" s="158">
        <f>IF($D123=0,"",VLOOKUP($D123,'Absolutní-BODY'!$E$2:$O$161,8,FALSE))</f>
      </c>
      <c r="K123" s="158">
        <f>IF($D123=0,"",VLOOKUP($D123,'Absolutní-BODY'!$E$2:$O$161,9,FALSE))</f>
      </c>
      <c r="L123" s="158">
        <f>IF($D123=0,"",VLOOKUP($D123,'Absolutní-BODY'!$E$2:$O$161,10,FALSE))</f>
      </c>
      <c r="M123" s="158">
        <f>IF($D123=0,"",VLOOKUP($D123,'Absolutní-BODY'!$E$2:$O$161,11,FALSE))</f>
      </c>
      <c r="N123" s="164">
        <f t="shared" si="12"/>
      </c>
      <c r="O123" s="32">
        <f t="shared" si="13"/>
      </c>
      <c r="P123" s="32">
        <f t="shared" si="14"/>
      </c>
      <c r="Q123" s="32">
        <f t="shared" si="15"/>
      </c>
      <c r="R123" s="155"/>
      <c r="S123" s="155"/>
      <c r="T123" s="155"/>
      <c r="U123" s="155"/>
    </row>
    <row r="124" spans="1:21" ht="15">
      <c r="A124" s="175">
        <v>19</v>
      </c>
      <c r="B124" s="159">
        <f>IF(D124=0,"",VLOOKUP($D124,#REF!,2,FALSE))</f>
      </c>
      <c r="C124" s="160">
        <f>IF(D124=0,"",VLOOKUP($D124,#REF!,3,FALSE))</f>
      </c>
      <c r="D124" s="161"/>
      <c r="E124" s="158">
        <f>IF(D124=0,"",VLOOKUP($D124,#REF!,5,FALSE))</f>
      </c>
      <c r="F124" s="158">
        <f>IF($D124=0,"",VLOOKUP($D124,'Absolutní-BODY'!$E$2:$O$161,4,FALSE))</f>
      </c>
      <c r="G124" s="158">
        <f>IF($D124=0,"",VLOOKUP($D124,'Absolutní-BODY'!$E$2:$O$161,5,FALSE))</f>
      </c>
      <c r="H124" s="158">
        <f>IF($D124=0,"",VLOOKUP($D124,'Absolutní-BODY'!$E$2:$O$161,6,FALSE))</f>
      </c>
      <c r="I124" s="158">
        <f>IF($D124=0,"",VLOOKUP($D124,'Absolutní-BODY'!$E$2:$O$161,7,FALSE))</f>
      </c>
      <c r="J124" s="158">
        <f>IF($D124=0,"",VLOOKUP($D124,'Absolutní-BODY'!$E$2:$O$161,8,FALSE))</f>
      </c>
      <c r="K124" s="158">
        <f>IF($D124=0,"",VLOOKUP($D124,'Absolutní-BODY'!$E$2:$O$161,9,FALSE))</f>
      </c>
      <c r="L124" s="158">
        <f>IF($D124=0,"",VLOOKUP($D124,'Absolutní-BODY'!$E$2:$O$161,10,FALSE))</f>
      </c>
      <c r="M124" s="158">
        <f>IF($D124=0,"",VLOOKUP($D124,'Absolutní-BODY'!$E$2:$O$161,11,FALSE))</f>
      </c>
      <c r="N124" s="164">
        <f t="shared" si="12"/>
      </c>
      <c r="O124" s="32">
        <f t="shared" si="13"/>
      </c>
      <c r="P124" s="32">
        <f t="shared" si="14"/>
      </c>
      <c r="Q124" s="32">
        <f t="shared" si="15"/>
      </c>
      <c r="R124" s="155"/>
      <c r="S124" s="155"/>
      <c r="T124" s="155"/>
      <c r="U124" s="155"/>
    </row>
    <row r="125" spans="1:21" ht="15">
      <c r="A125" s="175">
        <v>20</v>
      </c>
      <c r="B125" s="159">
        <f>IF(D125=0,"",VLOOKUP($D125,#REF!,2,FALSE))</f>
      </c>
      <c r="C125" s="160">
        <f>IF(D125=0,"",VLOOKUP($D125,#REF!,3,FALSE))</f>
      </c>
      <c r="D125" s="161"/>
      <c r="E125" s="158">
        <f>IF(D125=0,"",VLOOKUP($D125,#REF!,5,FALSE))</f>
      </c>
      <c r="F125" s="158">
        <f>IF($D125=0,"",VLOOKUP($D125,'Absolutní-BODY'!$E$2:$O$161,4,FALSE))</f>
      </c>
      <c r="G125" s="158">
        <f>IF($D125=0,"",VLOOKUP($D125,'Absolutní-BODY'!$E$2:$O$161,5,FALSE))</f>
      </c>
      <c r="H125" s="158">
        <f>IF($D125=0,"",VLOOKUP($D125,'Absolutní-BODY'!$E$2:$O$161,6,FALSE))</f>
      </c>
      <c r="I125" s="158">
        <f>IF($D125=0,"",VLOOKUP($D125,'Absolutní-BODY'!$E$2:$O$161,7,FALSE))</f>
      </c>
      <c r="J125" s="158">
        <f>IF($D125=0,"",VLOOKUP($D125,'Absolutní-BODY'!$E$2:$O$161,8,FALSE))</f>
      </c>
      <c r="K125" s="158">
        <f>IF($D125=0,"",VLOOKUP($D125,'Absolutní-BODY'!$E$2:$O$161,9,FALSE))</f>
      </c>
      <c r="L125" s="158">
        <f>IF($D125=0,"",VLOOKUP($D125,'Absolutní-BODY'!$E$2:$O$161,10,FALSE))</f>
      </c>
      <c r="M125" s="158">
        <f>IF($D125=0,"",VLOOKUP($D125,'Absolutní-BODY'!$E$2:$O$161,11,FALSE))</f>
      </c>
      <c r="N125" s="164">
        <f t="shared" si="12"/>
      </c>
      <c r="O125" s="32">
        <f t="shared" si="13"/>
      </c>
      <c r="P125" s="32">
        <f t="shared" si="14"/>
      </c>
      <c r="Q125" s="32">
        <f t="shared" si="15"/>
      </c>
      <c r="R125" s="155"/>
      <c r="S125" s="155"/>
      <c r="T125" s="155"/>
      <c r="U125" s="155"/>
    </row>
    <row r="126" spans="1:21" ht="15">
      <c r="A126" s="175">
        <v>21</v>
      </c>
      <c r="B126" s="159">
        <f>IF(D126=0,"",VLOOKUP($D126,#REF!,2,FALSE))</f>
      </c>
      <c r="C126" s="160">
        <f>IF(D126=0,"",VLOOKUP($D126,#REF!,3,FALSE))</f>
      </c>
      <c r="D126" s="161"/>
      <c r="E126" s="158">
        <f>IF(D126=0,"",VLOOKUP($D126,#REF!,5,FALSE))</f>
      </c>
      <c r="F126" s="158">
        <f>IF($D126=0,"",VLOOKUP($D126,'Absolutní-BODY'!$E$2:$O$161,4,FALSE))</f>
      </c>
      <c r="G126" s="158">
        <f>IF($D126=0,"",VLOOKUP($D126,'Absolutní-BODY'!$E$2:$O$161,5,FALSE))</f>
      </c>
      <c r="H126" s="158">
        <f>IF($D126=0,"",VLOOKUP($D126,'Absolutní-BODY'!$E$2:$O$161,6,FALSE))</f>
      </c>
      <c r="I126" s="158">
        <f>IF($D126=0,"",VLOOKUP($D126,'Absolutní-BODY'!$E$2:$O$161,7,FALSE))</f>
      </c>
      <c r="J126" s="158">
        <f>IF($D126=0,"",VLOOKUP($D126,'Absolutní-BODY'!$E$2:$O$161,8,FALSE))</f>
      </c>
      <c r="K126" s="158">
        <f>IF($D126=0,"",VLOOKUP($D126,'Absolutní-BODY'!$E$2:$O$161,9,FALSE))</f>
      </c>
      <c r="L126" s="158">
        <f>IF($D126=0,"",VLOOKUP($D126,'Absolutní-BODY'!$E$2:$O$161,10,FALSE))</f>
      </c>
      <c r="M126" s="158">
        <f>IF($D126=0,"",VLOOKUP($D126,'Absolutní-BODY'!$E$2:$O$161,11,FALSE))</f>
      </c>
      <c r="N126" s="164">
        <f t="shared" si="12"/>
      </c>
      <c r="O126" s="32">
        <f t="shared" si="13"/>
      </c>
      <c r="P126" s="32">
        <f t="shared" si="14"/>
      </c>
      <c r="Q126" s="32">
        <f t="shared" si="15"/>
      </c>
      <c r="R126" s="155"/>
      <c r="S126" s="155"/>
      <c r="T126" s="155"/>
      <c r="U126" s="155"/>
    </row>
    <row r="127" spans="1:21" ht="15">
      <c r="A127" s="175">
        <v>22</v>
      </c>
      <c r="B127" s="159">
        <f>IF(D127=0,"",VLOOKUP($D127,#REF!,2,FALSE))</f>
      </c>
      <c r="C127" s="160">
        <f>IF(D127=0,"",VLOOKUP($D127,#REF!,3,FALSE))</f>
      </c>
      <c r="D127" s="161"/>
      <c r="E127" s="158">
        <f>IF(D127=0,"",VLOOKUP($D127,#REF!,5,FALSE))</f>
      </c>
      <c r="F127" s="158">
        <f>IF($D127=0,"",VLOOKUP($D127,'Absolutní-BODY'!$E$2:$O$161,4,FALSE))</f>
      </c>
      <c r="G127" s="158">
        <f>IF($D127=0,"",VLOOKUP($D127,'Absolutní-BODY'!$E$2:$O$161,5,FALSE))</f>
      </c>
      <c r="H127" s="158">
        <f>IF($D127=0,"",VLOOKUP($D127,'Absolutní-BODY'!$E$2:$O$161,6,FALSE))</f>
      </c>
      <c r="I127" s="158">
        <f>IF($D127=0,"",VLOOKUP($D127,'Absolutní-BODY'!$E$2:$O$161,7,FALSE))</f>
      </c>
      <c r="J127" s="158">
        <f>IF($D127=0,"",VLOOKUP($D127,'Absolutní-BODY'!$E$2:$O$161,8,FALSE))</f>
      </c>
      <c r="K127" s="158">
        <f>IF($D127=0,"",VLOOKUP($D127,'Absolutní-BODY'!$E$2:$O$161,9,FALSE))</f>
      </c>
      <c r="L127" s="158">
        <f>IF($D127=0,"",VLOOKUP($D127,'Absolutní-BODY'!$E$2:$O$161,10,FALSE))</f>
      </c>
      <c r="M127" s="158">
        <f>IF($D127=0,"",VLOOKUP($D127,'Absolutní-BODY'!$E$2:$O$161,11,FALSE))</f>
      </c>
      <c r="N127" s="164">
        <f t="shared" si="12"/>
      </c>
      <c r="O127" s="32">
        <f t="shared" si="13"/>
      </c>
      <c r="P127" s="32">
        <f t="shared" si="14"/>
      </c>
      <c r="Q127" s="32">
        <f t="shared" si="15"/>
      </c>
      <c r="R127" s="155"/>
      <c r="S127" s="155"/>
      <c r="T127" s="155"/>
      <c r="U127" s="155"/>
    </row>
    <row r="128" spans="1:21" ht="15">
      <c r="A128" s="175">
        <v>23</v>
      </c>
      <c r="B128" s="159">
        <f>IF(D128=0,"",VLOOKUP($D128,#REF!,2,FALSE))</f>
      </c>
      <c r="C128" s="160">
        <f>IF(D128=0,"",VLOOKUP($D128,#REF!,3,FALSE))</f>
      </c>
      <c r="D128" s="161"/>
      <c r="E128" s="158">
        <f>IF(D128=0,"",VLOOKUP($D128,#REF!,5,FALSE))</f>
      </c>
      <c r="F128" s="158">
        <f>IF($D128=0,"",VLOOKUP($D128,'Absolutní-BODY'!$E$2:$O$161,4,FALSE))</f>
      </c>
      <c r="G128" s="158">
        <f>IF($D128=0,"",VLOOKUP($D128,'Absolutní-BODY'!$E$2:$O$161,5,FALSE))</f>
      </c>
      <c r="H128" s="158">
        <f>IF($D128=0,"",VLOOKUP($D128,'Absolutní-BODY'!$E$2:$O$161,6,FALSE))</f>
      </c>
      <c r="I128" s="158">
        <f>IF($D128=0,"",VLOOKUP($D128,'Absolutní-BODY'!$E$2:$O$161,7,FALSE))</f>
      </c>
      <c r="J128" s="158">
        <f>IF($D128=0,"",VLOOKUP($D128,'Absolutní-BODY'!$E$2:$O$161,8,FALSE))</f>
      </c>
      <c r="K128" s="158">
        <f>IF($D128=0,"",VLOOKUP($D128,'Absolutní-BODY'!$E$2:$O$161,9,FALSE))</f>
      </c>
      <c r="L128" s="158">
        <f>IF($D128=0,"",VLOOKUP($D128,'Absolutní-BODY'!$E$2:$O$161,10,FALSE))</f>
      </c>
      <c r="M128" s="158">
        <f>IF($D128=0,"",VLOOKUP($D128,'Absolutní-BODY'!$E$2:$O$161,11,FALSE))</f>
      </c>
      <c r="N128" s="164">
        <f t="shared" si="12"/>
      </c>
      <c r="O128" s="32">
        <f t="shared" si="13"/>
      </c>
      <c r="P128" s="32">
        <f t="shared" si="14"/>
      </c>
      <c r="Q128" s="32">
        <f t="shared" si="15"/>
      </c>
      <c r="R128" s="155"/>
      <c r="S128" s="155"/>
      <c r="T128" s="155"/>
      <c r="U128" s="155"/>
    </row>
    <row r="129" spans="1:21" ht="15">
      <c r="A129" s="175">
        <v>24</v>
      </c>
      <c r="B129" s="159">
        <f>IF(D129=0,"",VLOOKUP($D129,#REF!,2,FALSE))</f>
      </c>
      <c r="C129" s="160">
        <f>IF(D129=0,"",VLOOKUP($D129,#REF!,3,FALSE))</f>
      </c>
      <c r="D129" s="161"/>
      <c r="E129" s="158">
        <f>IF(D129=0,"",VLOOKUP($D129,#REF!,5,FALSE))</f>
      </c>
      <c r="F129" s="158">
        <f>IF($D129=0,"",VLOOKUP($D129,'Absolutní-BODY'!$E$2:$O$161,4,FALSE))</f>
      </c>
      <c r="G129" s="158">
        <f>IF($D129=0,"",VLOOKUP($D129,'Absolutní-BODY'!$E$2:$O$161,5,FALSE))</f>
      </c>
      <c r="H129" s="158">
        <f>IF($D129=0,"",VLOOKUP($D129,'Absolutní-BODY'!$E$2:$O$161,6,FALSE))</f>
      </c>
      <c r="I129" s="158">
        <f>IF($D129=0,"",VLOOKUP($D129,'Absolutní-BODY'!$E$2:$O$161,7,FALSE))</f>
      </c>
      <c r="J129" s="158">
        <f>IF($D129=0,"",VLOOKUP($D129,'Absolutní-BODY'!$E$2:$O$161,8,FALSE))</f>
      </c>
      <c r="K129" s="158">
        <f>IF($D129=0,"",VLOOKUP($D129,'Absolutní-BODY'!$E$2:$O$161,9,FALSE))</f>
      </c>
      <c r="L129" s="158">
        <f>IF($D129=0,"",VLOOKUP($D129,'Absolutní-BODY'!$E$2:$O$161,10,FALSE))</f>
      </c>
      <c r="M129" s="158">
        <f>IF($D129=0,"",VLOOKUP($D129,'Absolutní-BODY'!$E$2:$O$161,11,FALSE))</f>
      </c>
      <c r="N129" s="164">
        <f t="shared" si="12"/>
      </c>
      <c r="O129" s="32">
        <f t="shared" si="13"/>
      </c>
      <c r="P129" s="32">
        <f t="shared" si="14"/>
      </c>
      <c r="Q129" s="32">
        <f t="shared" si="15"/>
      </c>
      <c r="R129" s="155"/>
      <c r="S129" s="155"/>
      <c r="T129" s="155"/>
      <c r="U129" s="155"/>
    </row>
    <row r="130" spans="1:21" ht="15">
      <c r="A130" s="175">
        <v>25</v>
      </c>
      <c r="B130" s="159">
        <f>IF(D130=0,"",VLOOKUP($D130,#REF!,2,FALSE))</f>
      </c>
      <c r="C130" s="160">
        <f>IF(D130=0,"",VLOOKUP($D130,#REF!,3,FALSE))</f>
      </c>
      <c r="D130" s="161"/>
      <c r="E130" s="158">
        <f>IF(D130=0,"",VLOOKUP($D130,#REF!,5,FALSE))</f>
      </c>
      <c r="F130" s="158">
        <f>IF($D130=0,"",VLOOKUP($D130,'Absolutní-BODY'!$E$2:$O$161,4,FALSE))</f>
      </c>
      <c r="G130" s="158">
        <f>IF($D130=0,"",VLOOKUP($D130,'Absolutní-BODY'!$E$2:$O$161,5,FALSE))</f>
      </c>
      <c r="H130" s="158">
        <f>IF($D130=0,"",VLOOKUP($D130,'Absolutní-BODY'!$E$2:$O$161,6,FALSE))</f>
      </c>
      <c r="I130" s="158">
        <f>IF($D130=0,"",VLOOKUP($D130,'Absolutní-BODY'!$E$2:$O$161,7,FALSE))</f>
      </c>
      <c r="J130" s="158">
        <f>IF($D130=0,"",VLOOKUP($D130,'Absolutní-BODY'!$E$2:$O$161,8,FALSE))</f>
      </c>
      <c r="K130" s="158">
        <f>IF($D130=0,"",VLOOKUP($D130,'Absolutní-BODY'!$E$2:$O$161,9,FALSE))</f>
      </c>
      <c r="L130" s="158">
        <f>IF($D130=0,"",VLOOKUP($D130,'Absolutní-BODY'!$E$2:$O$161,10,FALSE))</f>
      </c>
      <c r="M130" s="158">
        <f>IF($D130=0,"",VLOOKUP($D130,'Absolutní-BODY'!$E$2:$O$161,11,FALSE))</f>
      </c>
      <c r="N130" s="164">
        <f t="shared" si="12"/>
      </c>
      <c r="O130" s="32">
        <f t="shared" si="13"/>
      </c>
      <c r="P130" s="32">
        <f t="shared" si="14"/>
      </c>
      <c r="Q130" s="32">
        <f t="shared" si="15"/>
      </c>
      <c r="R130" s="155"/>
      <c r="S130" s="155"/>
      <c r="T130" s="155"/>
      <c r="U130" s="155"/>
    </row>
    <row r="131" spans="1:21" ht="15">
      <c r="A131" s="175">
        <v>26</v>
      </c>
      <c r="B131" s="159">
        <f>IF(D131=0,"",VLOOKUP($D131,#REF!,2,FALSE))</f>
      </c>
      <c r="C131" s="160">
        <f>IF(D131=0,"",VLOOKUP($D131,#REF!,3,FALSE))</f>
      </c>
      <c r="D131" s="161"/>
      <c r="E131" s="158">
        <f>IF(D131=0,"",VLOOKUP($D131,#REF!,5,FALSE))</f>
      </c>
      <c r="F131" s="158">
        <f>IF($D131=0,"",VLOOKUP($D131,'Absolutní-BODY'!$E$2:$O$161,4,FALSE))</f>
      </c>
      <c r="G131" s="158">
        <f>IF($D131=0,"",VLOOKUP($D131,'Absolutní-BODY'!$E$2:$O$161,5,FALSE))</f>
      </c>
      <c r="H131" s="158">
        <f>IF($D131=0,"",VLOOKUP($D131,'Absolutní-BODY'!$E$2:$O$161,6,FALSE))</f>
      </c>
      <c r="I131" s="158">
        <f>IF($D131=0,"",VLOOKUP($D131,'Absolutní-BODY'!$E$2:$O$161,7,FALSE))</f>
      </c>
      <c r="J131" s="158">
        <f>IF($D131=0,"",VLOOKUP($D131,'Absolutní-BODY'!$E$2:$O$161,8,FALSE))</f>
      </c>
      <c r="K131" s="158">
        <f>IF($D131=0,"",VLOOKUP($D131,'Absolutní-BODY'!$E$2:$O$161,9,FALSE))</f>
      </c>
      <c r="L131" s="158">
        <f>IF($D131=0,"",VLOOKUP($D131,'Absolutní-BODY'!$E$2:$O$161,10,FALSE))</f>
      </c>
      <c r="M131" s="158">
        <f>IF($D131=0,"",VLOOKUP($D131,'Absolutní-BODY'!$E$2:$O$161,11,FALSE))</f>
      </c>
      <c r="N131" s="164">
        <f t="shared" si="12"/>
      </c>
      <c r="O131" s="32">
        <f t="shared" si="13"/>
      </c>
      <c r="P131" s="32">
        <f t="shared" si="14"/>
      </c>
      <c r="Q131" s="32">
        <f t="shared" si="15"/>
      </c>
      <c r="R131" s="155"/>
      <c r="S131" s="155"/>
      <c r="T131" s="155"/>
      <c r="U131" s="155"/>
    </row>
    <row r="132" spans="1:21" ht="15">
      <c r="A132" s="175">
        <v>27</v>
      </c>
      <c r="B132" s="159">
        <f>IF(D132=0,"",VLOOKUP($D132,#REF!,2,FALSE))</f>
      </c>
      <c r="C132" s="160">
        <f>IF(D132=0,"",VLOOKUP($D132,#REF!,3,FALSE))</f>
      </c>
      <c r="D132" s="161"/>
      <c r="E132" s="158">
        <f>IF(D132=0,"",VLOOKUP($D132,#REF!,5,FALSE))</f>
      </c>
      <c r="F132" s="158">
        <f>IF($D132=0,"",VLOOKUP($D132,'Absolutní-BODY'!$E$2:$O$161,4,FALSE))</f>
      </c>
      <c r="G132" s="158">
        <f>IF($D132=0,"",VLOOKUP($D132,'Absolutní-BODY'!$E$2:$O$161,5,FALSE))</f>
      </c>
      <c r="H132" s="158">
        <f>IF($D132=0,"",VLOOKUP($D132,'Absolutní-BODY'!$E$2:$O$161,6,FALSE))</f>
      </c>
      <c r="I132" s="158">
        <f>IF($D132=0,"",VLOOKUP($D132,'Absolutní-BODY'!$E$2:$O$161,7,FALSE))</f>
      </c>
      <c r="J132" s="158">
        <f>IF($D132=0,"",VLOOKUP($D132,'Absolutní-BODY'!$E$2:$O$161,8,FALSE))</f>
      </c>
      <c r="K132" s="158">
        <f>IF($D132=0,"",VLOOKUP($D132,'Absolutní-BODY'!$E$2:$O$161,9,FALSE))</f>
      </c>
      <c r="L132" s="158">
        <f>IF($D132=0,"",VLOOKUP($D132,'Absolutní-BODY'!$E$2:$O$161,10,FALSE))</f>
      </c>
      <c r="M132" s="158">
        <f>IF($D132=0,"",VLOOKUP($D132,'Absolutní-BODY'!$E$2:$O$161,11,FALSE))</f>
      </c>
      <c r="N132" s="164">
        <f t="shared" si="12"/>
      </c>
      <c r="O132" s="32">
        <f t="shared" si="13"/>
      </c>
      <c r="P132" s="32">
        <f t="shared" si="14"/>
      </c>
      <c r="Q132" s="32">
        <f t="shared" si="15"/>
      </c>
      <c r="R132" s="155"/>
      <c r="S132" s="155"/>
      <c r="T132" s="155"/>
      <c r="U132" s="155"/>
    </row>
    <row r="133" spans="1:21" ht="15">
      <c r="A133" s="175">
        <v>28</v>
      </c>
      <c r="B133" s="159">
        <f>IF(D133=0,"",VLOOKUP($D133,#REF!,2,FALSE))</f>
      </c>
      <c r="C133" s="160">
        <f>IF(D133=0,"",VLOOKUP($D133,#REF!,3,FALSE))</f>
      </c>
      <c r="D133" s="161"/>
      <c r="E133" s="158">
        <f>IF(D133=0,"",VLOOKUP($D133,#REF!,5,FALSE))</f>
      </c>
      <c r="F133" s="158">
        <f>IF($D133=0,"",VLOOKUP($D133,'Absolutní-BODY'!$E$2:$O$161,4,FALSE))</f>
      </c>
      <c r="G133" s="158">
        <f>IF($D133=0,"",VLOOKUP($D133,'Absolutní-BODY'!$E$2:$O$161,5,FALSE))</f>
      </c>
      <c r="H133" s="158">
        <f>IF($D133=0,"",VLOOKUP($D133,'Absolutní-BODY'!$E$2:$O$161,6,FALSE))</f>
      </c>
      <c r="I133" s="158">
        <f>IF($D133=0,"",VLOOKUP($D133,'Absolutní-BODY'!$E$2:$O$161,7,FALSE))</f>
      </c>
      <c r="J133" s="158">
        <f>IF($D133=0,"",VLOOKUP($D133,'Absolutní-BODY'!$E$2:$O$161,8,FALSE))</f>
      </c>
      <c r="K133" s="158">
        <f>IF($D133=0,"",VLOOKUP($D133,'Absolutní-BODY'!$E$2:$O$161,9,FALSE))</f>
      </c>
      <c r="L133" s="158">
        <f>IF($D133=0,"",VLOOKUP($D133,'Absolutní-BODY'!$E$2:$O$161,10,FALSE))</f>
      </c>
      <c r="M133" s="158">
        <f>IF($D133=0,"",VLOOKUP($D133,'Absolutní-BODY'!$E$2:$O$161,11,FALSE))</f>
      </c>
      <c r="N133" s="164">
        <f t="shared" si="12"/>
      </c>
      <c r="O133" s="32">
        <f t="shared" si="13"/>
      </c>
      <c r="P133" s="32">
        <f t="shared" si="14"/>
      </c>
      <c r="Q133" s="32">
        <f t="shared" si="15"/>
      </c>
      <c r="R133" s="155"/>
      <c r="S133" s="155"/>
      <c r="T133" s="155"/>
      <c r="U133" s="155"/>
    </row>
    <row r="134" spans="1:21" ht="15">
      <c r="A134" s="175">
        <v>29</v>
      </c>
      <c r="B134" s="159">
        <f>IF(D134=0,"",VLOOKUP($D134,#REF!,2,FALSE))</f>
      </c>
      <c r="C134" s="160">
        <f>IF(D134=0,"",VLOOKUP($D134,#REF!,3,FALSE))</f>
      </c>
      <c r="D134" s="161"/>
      <c r="E134" s="158">
        <f>IF(D134=0,"",VLOOKUP($D134,#REF!,5,FALSE))</f>
      </c>
      <c r="F134" s="158">
        <f>IF($D134=0,"",VLOOKUP($D134,'Absolutní-BODY'!$E$2:$O$161,4,FALSE))</f>
      </c>
      <c r="G134" s="158">
        <f>IF($D134=0,"",VLOOKUP($D134,'Absolutní-BODY'!$E$2:$O$161,5,FALSE))</f>
      </c>
      <c r="H134" s="158">
        <f>IF($D134=0,"",VLOOKUP($D134,'Absolutní-BODY'!$E$2:$O$161,6,FALSE))</f>
      </c>
      <c r="I134" s="158">
        <f>IF($D134=0,"",VLOOKUP($D134,'Absolutní-BODY'!$E$2:$O$161,7,FALSE))</f>
      </c>
      <c r="J134" s="158">
        <f>IF($D134=0,"",VLOOKUP($D134,'Absolutní-BODY'!$E$2:$O$161,8,FALSE))</f>
      </c>
      <c r="K134" s="158">
        <f>IF($D134=0,"",VLOOKUP($D134,'Absolutní-BODY'!$E$2:$O$161,9,FALSE))</f>
      </c>
      <c r="L134" s="158">
        <f>IF($D134=0,"",VLOOKUP($D134,'Absolutní-BODY'!$E$2:$O$161,10,FALSE))</f>
      </c>
      <c r="M134" s="158">
        <f>IF($D134=0,"",VLOOKUP($D134,'Absolutní-BODY'!$E$2:$O$161,11,FALSE))</f>
      </c>
      <c r="N134" s="164">
        <f t="shared" si="12"/>
      </c>
      <c r="O134" s="32">
        <f t="shared" si="13"/>
      </c>
      <c r="P134" s="32">
        <f t="shared" si="14"/>
      </c>
      <c r="Q134" s="32">
        <f t="shared" si="15"/>
      </c>
      <c r="R134" s="155"/>
      <c r="S134" s="155"/>
      <c r="T134" s="155"/>
      <c r="U134" s="155"/>
    </row>
    <row r="135" spans="1:21" ht="15">
      <c r="A135" s="175">
        <v>30</v>
      </c>
      <c r="B135" s="159">
        <f>IF(D135=0,"",VLOOKUP($D135,#REF!,2,FALSE))</f>
      </c>
      <c r="C135" s="160">
        <f>IF(D135=0,"",VLOOKUP($D135,#REF!,3,FALSE))</f>
      </c>
      <c r="D135" s="161"/>
      <c r="E135" s="158">
        <f>IF(D135=0,"",VLOOKUP($D135,#REF!,5,FALSE))</f>
      </c>
      <c r="F135" s="158">
        <f>IF($D135=0,"",VLOOKUP($D135,'Absolutní-BODY'!$E$2:$O$161,4,FALSE))</f>
      </c>
      <c r="G135" s="158">
        <f>IF($D135=0,"",VLOOKUP($D135,'Absolutní-BODY'!$E$2:$O$161,5,FALSE))</f>
      </c>
      <c r="H135" s="158">
        <f>IF($D135=0,"",VLOOKUP($D135,'Absolutní-BODY'!$E$2:$O$161,6,FALSE))</f>
      </c>
      <c r="I135" s="158">
        <f>IF($D135=0,"",VLOOKUP($D135,'Absolutní-BODY'!$E$2:$O$161,7,FALSE))</f>
      </c>
      <c r="J135" s="158">
        <f>IF($D135=0,"",VLOOKUP($D135,'Absolutní-BODY'!$E$2:$O$161,8,FALSE))</f>
      </c>
      <c r="K135" s="158">
        <f>IF($D135=0,"",VLOOKUP($D135,'Absolutní-BODY'!$E$2:$O$161,9,FALSE))</f>
      </c>
      <c r="L135" s="158">
        <f>IF($D135=0,"",VLOOKUP($D135,'Absolutní-BODY'!$E$2:$O$161,10,FALSE))</f>
      </c>
      <c r="M135" s="158">
        <f>IF($D135=0,"",VLOOKUP($D135,'Absolutní-BODY'!$E$2:$O$161,11,FALSE))</f>
      </c>
      <c r="N135" s="164">
        <f t="shared" si="12"/>
      </c>
      <c r="O135" s="32">
        <f t="shared" si="13"/>
      </c>
      <c r="P135" s="32">
        <f t="shared" si="14"/>
      </c>
      <c r="Q135" s="32">
        <f t="shared" si="15"/>
      </c>
      <c r="R135" s="155"/>
      <c r="S135" s="155"/>
      <c r="T135" s="155"/>
      <c r="U135" s="155"/>
    </row>
    <row r="136" spans="1:21" ht="15">
      <c r="A136" s="165"/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65"/>
      <c r="O136" s="155"/>
      <c r="P136" s="155"/>
      <c r="Q136" s="155"/>
      <c r="R136" s="155"/>
      <c r="S136" s="155"/>
      <c r="T136" s="155"/>
      <c r="U136" s="155"/>
    </row>
  </sheetData>
  <sheetProtection/>
  <conditionalFormatting sqref="E106:M110 I103:M105 F111:M135 G1:N2 F3:M102 K105:N105 K106:M135">
    <cfRule type="cellIs" priority="20" dxfId="90" operator="lessThanOrEqual" stopIfTrue="1">
      <formula>19</formula>
    </cfRule>
    <cfRule type="cellIs" priority="21" dxfId="91" operator="between" stopIfTrue="1">
      <formula>20</formula>
      <formula>24</formula>
    </cfRule>
    <cfRule type="cellIs" priority="22" dxfId="92" operator="between" stopIfTrue="1">
      <formula>25</formula>
      <formula>29</formula>
    </cfRule>
  </conditionalFormatting>
  <conditionalFormatting sqref="E106:M110 I103:M105 F111:M135 F3:M102 K106:M135">
    <cfRule type="cellIs" priority="19" dxfId="93" operator="equal">
      <formula>18</formula>
    </cfRule>
  </conditionalFormatting>
  <conditionalFormatting sqref="E106:M110 I103:M105 F111:M135 F3:M102 K106:M135">
    <cfRule type="cellIs" priority="16" dxfId="90" operator="equal">
      <formula>19</formula>
    </cfRule>
    <cfRule type="cellIs" priority="17" dxfId="91" operator="between">
      <formula>20</formula>
      <formula>24</formula>
    </cfRule>
    <cfRule type="cellIs" priority="18" dxfId="92" operator="between">
      <formula>25</formula>
      <formula>29</formula>
    </cfRule>
  </conditionalFormatting>
  <conditionalFormatting sqref="E106:M110 I103:M105 F111:M135 F3:M102 K106:M135">
    <cfRule type="cellIs" priority="13" dxfId="90" operator="lessThanOrEqual" stopIfTrue="1">
      <formula>19</formula>
    </cfRule>
    <cfRule type="cellIs" priority="14" dxfId="91" operator="between" stopIfTrue="1">
      <formula>20</formula>
      <formula>24</formula>
    </cfRule>
    <cfRule type="cellIs" priority="15" dxfId="92" operator="between" stopIfTrue="1">
      <formula>25</formula>
      <formula>29</formula>
    </cfRule>
  </conditionalFormatting>
  <conditionalFormatting sqref="F1:M2 F104:M105">
    <cfRule type="cellIs" priority="11" dxfId="91" operator="between" stopIfTrue="1">
      <formula>20</formula>
      <formula>24</formula>
    </cfRule>
    <cfRule type="cellIs" priority="12" dxfId="92" operator="between" stopIfTrue="1">
      <formula>25</formula>
      <formula>29</formula>
    </cfRule>
  </conditionalFormatting>
  <conditionalFormatting sqref="E111:M135">
    <cfRule type="cellIs" priority="8" dxfId="90" operator="lessThanOrEqual" stopIfTrue="1">
      <formula>19</formula>
    </cfRule>
    <cfRule type="cellIs" priority="9" dxfId="91" operator="between" stopIfTrue="1">
      <formula>20</formula>
      <formula>24</formula>
    </cfRule>
    <cfRule type="cellIs" priority="10" dxfId="92" operator="between" stopIfTrue="1">
      <formula>25</formula>
      <formula>29</formula>
    </cfRule>
  </conditionalFormatting>
  <conditionalFormatting sqref="E111:M135">
    <cfRule type="cellIs" priority="7" dxfId="93" operator="equal">
      <formula>18</formula>
    </cfRule>
  </conditionalFormatting>
  <conditionalFormatting sqref="E111:M135">
    <cfRule type="cellIs" priority="4" dxfId="90" operator="equal">
      <formula>19</formula>
    </cfRule>
    <cfRule type="cellIs" priority="5" dxfId="91" operator="between">
      <formula>20</formula>
      <formula>24</formula>
    </cfRule>
    <cfRule type="cellIs" priority="6" dxfId="92" operator="between">
      <formula>25</formula>
      <formula>29</formula>
    </cfRule>
  </conditionalFormatting>
  <conditionalFormatting sqref="E111:M135">
    <cfRule type="cellIs" priority="1" dxfId="90" operator="lessThanOrEqual" stopIfTrue="1">
      <formula>19</formula>
    </cfRule>
    <cfRule type="cellIs" priority="2" dxfId="91" operator="between" stopIfTrue="1">
      <formula>20</formula>
      <formula>24</formula>
    </cfRule>
    <cfRule type="cellIs" priority="3" dxfId="92" operator="between" stopIfTrue="1">
      <formula>25</formula>
      <formula>29</formula>
    </cfRule>
  </conditionalFormatting>
  <printOptions/>
  <pageMargins left="0.7" right="0.7" top="0.787401575" bottom="0.7874015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2017-12-01T13:18:41Z</dcterms:modified>
  <cp:category/>
  <cp:version/>
  <cp:contentType/>
  <cp:contentStatus/>
</cp:coreProperties>
</file>