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2280" windowWidth="10920" windowHeight="4290" tabRatio="604" activeTab="0"/>
  </bookViews>
  <sheets>
    <sheet name="US" sheetId="1" r:id="rId1"/>
    <sheet name="Muži" sheetId="2" r:id="rId2"/>
    <sheet name="Ž+S+J+ŽÁ" sheetId="3" r:id="rId3"/>
    <sheet name="II.LIGA" sheetId="4" r:id="rId4"/>
  </sheets>
  <definedNames>
    <definedName name="_xlnm.Print_Area" localSheetId="3">'II.LIGA'!$B:$Q</definedName>
  </definedNames>
  <calcPr fullCalcOnLoad="1"/>
</workbook>
</file>

<file path=xl/sharedStrings.xml><?xml version="1.0" encoding="utf-8"?>
<sst xmlns="http://schemas.openxmlformats.org/spreadsheetml/2006/main" count="727" uniqueCount="318">
  <si>
    <t>Kropáček</t>
  </si>
  <si>
    <t>Václav</t>
  </si>
  <si>
    <t>Vácha</t>
  </si>
  <si>
    <t>Milan</t>
  </si>
  <si>
    <t>s</t>
  </si>
  <si>
    <t>Boneš</t>
  </si>
  <si>
    <t>Josef</t>
  </si>
  <si>
    <t>-</t>
  </si>
  <si>
    <t>Hála</t>
  </si>
  <si>
    <t>Jan</t>
  </si>
  <si>
    <t>Horáček</t>
  </si>
  <si>
    <t>Vlastislav</t>
  </si>
  <si>
    <t>m</t>
  </si>
  <si>
    <t>Kratochvíl</t>
  </si>
  <si>
    <t>Jaroslav</t>
  </si>
  <si>
    <t>Nečekal</t>
  </si>
  <si>
    <t>František</t>
  </si>
  <si>
    <t>Nečekalová</t>
  </si>
  <si>
    <t>Jana</t>
  </si>
  <si>
    <t>ž</t>
  </si>
  <si>
    <t>Kodalík</t>
  </si>
  <si>
    <t>Jiří</t>
  </si>
  <si>
    <t>Mráz</t>
  </si>
  <si>
    <t>Lisa</t>
  </si>
  <si>
    <t>Miroslav</t>
  </si>
  <si>
    <t>Lisová</t>
  </si>
  <si>
    <t>Věra</t>
  </si>
  <si>
    <t>žs</t>
  </si>
  <si>
    <t>Bokrová</t>
  </si>
  <si>
    <t>Josefa</t>
  </si>
  <si>
    <t>Čása</t>
  </si>
  <si>
    <t>Ivan</t>
  </si>
  <si>
    <t>Bireš</t>
  </si>
  <si>
    <t>Zdeněk</t>
  </si>
  <si>
    <t>Vodňanský</t>
  </si>
  <si>
    <t>Ladislav</t>
  </si>
  <si>
    <t>Wenzl</t>
  </si>
  <si>
    <t>Daniel</t>
  </si>
  <si>
    <t>Benda</t>
  </si>
  <si>
    <t>Lumír</t>
  </si>
  <si>
    <t>Tuháček</t>
  </si>
  <si>
    <t>Mandák</t>
  </si>
  <si>
    <t>Petr</t>
  </si>
  <si>
    <t>Skalický</t>
  </si>
  <si>
    <t>Irena</t>
  </si>
  <si>
    <t>Vosmíková</t>
  </si>
  <si>
    <t>Petra</t>
  </si>
  <si>
    <t>Kovář</t>
  </si>
  <si>
    <t>Luboš</t>
  </si>
  <si>
    <t>Řehák</t>
  </si>
  <si>
    <t>Bláha</t>
  </si>
  <si>
    <t>Andr</t>
  </si>
  <si>
    <t>M</t>
  </si>
  <si>
    <t>Souček</t>
  </si>
  <si>
    <t>Vosmík</t>
  </si>
  <si>
    <t>Pavel</t>
  </si>
  <si>
    <t>Černý</t>
  </si>
  <si>
    <t>Vladimír</t>
  </si>
  <si>
    <t>Martin</t>
  </si>
  <si>
    <t>Trnka</t>
  </si>
  <si>
    <t>Gruncl</t>
  </si>
  <si>
    <t>Dočkal</t>
  </si>
  <si>
    <t>Lubomír</t>
  </si>
  <si>
    <t>Dočkalová</t>
  </si>
  <si>
    <t>Dana</t>
  </si>
  <si>
    <t>Vejražka</t>
  </si>
  <si>
    <t>Alan</t>
  </si>
  <si>
    <t>Fiedlerová</t>
  </si>
  <si>
    <t>Jaroslava</t>
  </si>
  <si>
    <t>Bystřický</t>
  </si>
  <si>
    <t>Tomáš</t>
  </si>
  <si>
    <t>Staněk</t>
  </si>
  <si>
    <t>Stanislav</t>
  </si>
  <si>
    <t>j</t>
  </si>
  <si>
    <t>Bystřická</t>
  </si>
  <si>
    <t>Adéla</t>
  </si>
  <si>
    <t>Gregor</t>
  </si>
  <si>
    <t>Šlapák</t>
  </si>
  <si>
    <t>Michal</t>
  </si>
  <si>
    <t>Miloš</t>
  </si>
  <si>
    <t>Míka</t>
  </si>
  <si>
    <t>Vitner</t>
  </si>
  <si>
    <t>Gangur</t>
  </si>
  <si>
    <t>Mikuláš</t>
  </si>
  <si>
    <t>Cimerman</t>
  </si>
  <si>
    <t>Fousek</t>
  </si>
  <si>
    <t>Richter</t>
  </si>
  <si>
    <t>Mansfeld</t>
  </si>
  <si>
    <t>Kateřina</t>
  </si>
  <si>
    <t>Kristýna</t>
  </si>
  <si>
    <t>Pulák</t>
  </si>
  <si>
    <t>Moutvička</t>
  </si>
  <si>
    <t>Ondřej</t>
  </si>
  <si>
    <t>Antošová</t>
  </si>
  <si>
    <t>Brettlová</t>
  </si>
  <si>
    <t>Kulhánková</t>
  </si>
  <si>
    <t>Louny</t>
  </si>
  <si>
    <t>p.č</t>
  </si>
  <si>
    <t>Jméno</t>
  </si>
  <si>
    <t>Oddíl</t>
  </si>
  <si>
    <t>reg.</t>
  </si>
  <si>
    <t>k.</t>
  </si>
  <si>
    <t>VT</t>
  </si>
  <si>
    <t>I.</t>
  </si>
  <si>
    <t>II.</t>
  </si>
  <si>
    <t>III.</t>
  </si>
  <si>
    <t>IV.</t>
  </si>
  <si>
    <t>S</t>
  </si>
  <si>
    <t>R1</t>
  </si>
  <si>
    <t>R2</t>
  </si>
  <si>
    <t>Body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</si>
  <si>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</si>
  <si>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</si>
  <si>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</si>
  <si>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</si>
  <si>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</si>
  <si>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</si>
  <si>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</si>
  <si>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</si>
  <si>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</si>
  <si>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</si>
  <si>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</si>
  <si>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</si>
  <si>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</si>
  <si>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</si>
  <si>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</si>
  <si>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</si>
  <si>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</si>
  <si>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</si>
  <si>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26.</t>
  </si>
  <si>
    <t>23.</t>
  </si>
  <si>
    <t>22.</t>
  </si>
  <si>
    <t>28.</t>
  </si>
  <si>
    <t>24.</t>
  </si>
  <si>
    <t>27.</t>
  </si>
  <si>
    <t>25.</t>
  </si>
  <si>
    <t>30.</t>
  </si>
  <si>
    <t>29.</t>
  </si>
  <si>
    <t>21.</t>
  </si>
  <si>
    <t>31.</t>
  </si>
  <si>
    <t>32.</t>
  </si>
  <si>
    <t>33.</t>
  </si>
  <si>
    <t>34.</t>
  </si>
  <si>
    <t>35.</t>
  </si>
  <si>
    <t xml:space="preserve">  II.LIGA </t>
  </si>
  <si>
    <t>Plzeň</t>
  </si>
  <si>
    <t>Stav po 1.kole</t>
  </si>
  <si>
    <t>Cheb A</t>
  </si>
  <si>
    <t>Louny A</t>
  </si>
  <si>
    <t>Jesenice A</t>
  </si>
  <si>
    <t>Plzeň B</t>
  </si>
  <si>
    <t>Rakovník</t>
  </si>
  <si>
    <t>Stav po 2.kole</t>
  </si>
  <si>
    <t>Jesenice</t>
  </si>
  <si>
    <t>Cheb</t>
  </si>
  <si>
    <t>Stav po 3.kole</t>
  </si>
  <si>
    <t>KOLE  II.LIGY</t>
  </si>
  <si>
    <t>MUŽI</t>
  </si>
  <si>
    <t>ŽENY</t>
  </si>
  <si>
    <t>SENIOŘI</t>
  </si>
  <si>
    <t>BC</t>
  </si>
  <si>
    <t>JUNIOŘI</t>
  </si>
  <si>
    <t>Fr.lázně B</t>
  </si>
  <si>
    <t>11.</t>
  </si>
  <si>
    <t>Chomutov</t>
  </si>
  <si>
    <t>Fr.Lázně</t>
  </si>
  <si>
    <t>Fučík</t>
  </si>
  <si>
    <t>Polygl.Rak.</t>
  </si>
  <si>
    <t>Adam</t>
  </si>
  <si>
    <t>Příbram</t>
  </si>
  <si>
    <t>Rakovník B</t>
  </si>
  <si>
    <t>Příbram  A</t>
  </si>
  <si>
    <t>Rakovník  B</t>
  </si>
  <si>
    <t>Plzeň  B</t>
  </si>
  <si>
    <t xml:space="preserve">Frant.Lázně  B </t>
  </si>
  <si>
    <t>Cheb  A</t>
  </si>
  <si>
    <t>Jesenice  A</t>
  </si>
  <si>
    <t>Louny  A</t>
  </si>
  <si>
    <t>Příbram A</t>
  </si>
  <si>
    <t>Jirkovský</t>
  </si>
  <si>
    <t>Jarolímek</t>
  </si>
  <si>
    <t>Kunzendörferová</t>
  </si>
  <si>
    <t>Lev</t>
  </si>
  <si>
    <t>Škubal</t>
  </si>
  <si>
    <t xml:space="preserve">Zubalíková </t>
  </si>
  <si>
    <t>Karolína</t>
  </si>
  <si>
    <t>Tomáš ml.</t>
  </si>
  <si>
    <t>Lahodná</t>
  </si>
  <si>
    <t>Plzeň 2002</t>
  </si>
  <si>
    <t>8.</t>
  </si>
  <si>
    <t>51+5</t>
  </si>
  <si>
    <t>50+3</t>
  </si>
  <si>
    <t>48+1</t>
  </si>
  <si>
    <t>48</t>
  </si>
  <si>
    <t>45</t>
  </si>
  <si>
    <t>43</t>
  </si>
  <si>
    <t>41</t>
  </si>
  <si>
    <t>26</t>
  </si>
  <si>
    <t>20</t>
  </si>
  <si>
    <t>17</t>
  </si>
  <si>
    <t>13</t>
  </si>
  <si>
    <t>10</t>
  </si>
  <si>
    <t>2.OPEN</t>
  </si>
  <si>
    <t>RAKOVNÍK</t>
  </si>
  <si>
    <t>44+5</t>
  </si>
  <si>
    <t>42+3</t>
  </si>
  <si>
    <t>40+1</t>
  </si>
  <si>
    <t>0+3</t>
  </si>
  <si>
    <t>17+5</t>
  </si>
  <si>
    <t>53+5</t>
  </si>
  <si>
    <t>53+3</t>
  </si>
  <si>
    <t>52+1</t>
  </si>
  <si>
    <t>x</t>
  </si>
  <si>
    <t>50+7</t>
  </si>
  <si>
    <t>49+4</t>
  </si>
  <si>
    <t>47+4</t>
  </si>
  <si>
    <t>46+4</t>
  </si>
  <si>
    <t>44+3</t>
  </si>
  <si>
    <t>41+1</t>
  </si>
  <si>
    <t>Počet bodujících</t>
  </si>
  <si>
    <t>Bonifikace x</t>
  </si>
  <si>
    <t>28</t>
  </si>
  <si>
    <t>x =</t>
  </si>
  <si>
    <t xml:space="preserve">PAR </t>
  </si>
  <si>
    <t>86+89+89 / 3</t>
  </si>
  <si>
    <t>ŽÁCI</t>
  </si>
  <si>
    <t>Kodalík J.</t>
  </si>
  <si>
    <t>Trnka M.</t>
  </si>
  <si>
    <t>Moutvička J.</t>
  </si>
  <si>
    <t>Moutvička O.</t>
  </si>
  <si>
    <t>Šlapák M.</t>
  </si>
  <si>
    <t>Bláha M.</t>
  </si>
  <si>
    <t>Vitner V.</t>
  </si>
  <si>
    <t>Souček M.</t>
  </si>
  <si>
    <t>Kropáček V.</t>
  </si>
  <si>
    <t>Horáček Vl.</t>
  </si>
  <si>
    <t>Fiedlerová J.</t>
  </si>
  <si>
    <t>Kratochvíl J.</t>
  </si>
  <si>
    <t>Bireš J.</t>
  </si>
  <si>
    <t>Dočkalová D.</t>
  </si>
  <si>
    <t>Mansfeld M.</t>
  </si>
  <si>
    <t>Fousek Vl.</t>
  </si>
  <si>
    <t>Kulhánková K.</t>
  </si>
  <si>
    <t>Richter J.</t>
  </si>
  <si>
    <t>Nečekal F. st.</t>
  </si>
  <si>
    <t>Nečekalová J.</t>
  </si>
  <si>
    <t>Vejražka A.</t>
  </si>
  <si>
    <t>Gangur M.</t>
  </si>
  <si>
    <t>Cimerman J.ml</t>
  </si>
  <si>
    <t>Fučík J.</t>
  </si>
  <si>
    <t>Lisa M. st.</t>
  </si>
  <si>
    <t>Boneš J.</t>
  </si>
  <si>
    <t>Bokrová J.</t>
  </si>
  <si>
    <t>Vácha M.</t>
  </si>
  <si>
    <t>Adam J.</t>
  </si>
  <si>
    <t>Škubal Vl.</t>
  </si>
  <si>
    <t>Jarolímek J.</t>
  </si>
  <si>
    <t>8 b.</t>
  </si>
  <si>
    <t>6 b.</t>
  </si>
  <si>
    <t>5 b.</t>
  </si>
  <si>
    <t>4 b.</t>
  </si>
  <si>
    <t>3 b.</t>
  </si>
  <si>
    <t>2 b.</t>
  </si>
  <si>
    <t>1 b.</t>
  </si>
  <si>
    <t>2001 - 2002</t>
  </si>
  <si>
    <t>Fr.Lázně  B</t>
  </si>
  <si>
    <t>5.kolo</t>
  </si>
  <si>
    <t>žá</t>
  </si>
  <si>
    <t>VÝSLEDKOVÁ  LISTINA</t>
  </si>
  <si>
    <t>ROZHODČÍ</t>
  </si>
  <si>
    <t>BENDA Lumír</t>
  </si>
  <si>
    <t>VÍTĚZOVÉ JEDNOTLIVÝCH KATEGORIÍ</t>
  </si>
  <si>
    <t>RAKOVNÍK   B</t>
  </si>
  <si>
    <t>b.</t>
  </si>
  <si>
    <t>PLZEŇ   B</t>
  </si>
  <si>
    <t>FR.LÁZNĚ   B</t>
  </si>
  <si>
    <t>CHEB   A</t>
  </si>
  <si>
    <t>PŘÍBRAM   A</t>
  </si>
  <si>
    <t>JESENICE   A</t>
  </si>
  <si>
    <t>LOUNY   A</t>
  </si>
  <si>
    <t>LISA Miroslav st.</t>
  </si>
  <si>
    <t>VOSMÍK Petr</t>
  </si>
  <si>
    <t>II.liga - 5.kolo</t>
  </si>
  <si>
    <t>JURY</t>
  </si>
  <si>
    <t>BENDA  Lumír</t>
  </si>
  <si>
    <t>ŘEHÁK  Jaroslav</t>
  </si>
  <si>
    <t>NEČEKAL František st.</t>
  </si>
  <si>
    <t>DOČKAL Lubomír</t>
  </si>
  <si>
    <t>VÁCHA Milan</t>
  </si>
  <si>
    <t>r-2</t>
  </si>
  <si>
    <t>r-3</t>
  </si>
  <si>
    <t>r-4</t>
  </si>
  <si>
    <t>kategorie :</t>
  </si>
  <si>
    <t>muži</t>
  </si>
  <si>
    <t>21.dubna  2002</t>
  </si>
  <si>
    <t>28 / 3</t>
  </si>
  <si>
    <t>Čechy - západ</t>
  </si>
  <si>
    <t>senioři</t>
  </si>
  <si>
    <t>ženy</t>
  </si>
  <si>
    <t>žáci</t>
  </si>
  <si>
    <t>junioři</t>
  </si>
  <si>
    <t>STAV  PO</t>
  </si>
  <si>
    <t>II.LIGA</t>
  </si>
  <si>
    <t>kolo</t>
  </si>
  <si>
    <t>r-1</t>
  </si>
  <si>
    <t>r-5</t>
  </si>
  <si>
    <t>MTG</t>
  </si>
  <si>
    <t>Staněk S.</t>
  </si>
  <si>
    <t>Gregor M.</t>
  </si>
  <si>
    <t>Řehák J.</t>
  </si>
  <si>
    <t>Hála J.</t>
  </si>
  <si>
    <t>Vosmíková P.</t>
  </si>
  <si>
    <t>Bystřická A.</t>
  </si>
  <si>
    <t>Pulák M.</t>
  </si>
  <si>
    <t>Bystřický T.</t>
  </si>
  <si>
    <t>Zubalíková K.</t>
  </si>
  <si>
    <r>
      <t>OBLAST</t>
    </r>
    <r>
      <rPr>
        <b/>
        <sz val="9"/>
        <rFont val="Arial CE"/>
        <family val="2"/>
      </rPr>
      <t xml:space="preserve">  </t>
    </r>
    <r>
      <rPr>
        <b/>
        <sz val="9"/>
        <color indexed="10"/>
        <rFont val="Arial CE"/>
        <family val="2"/>
      </rPr>
      <t>ČECHY ZÁPAD</t>
    </r>
  </si>
  <si>
    <t>26,2 = 28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</si>
</sst>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25">
    <font>
      <sz val="10"/>
      <name val="Times New Roman CE"/>
      <family val="0"/>
    </font>
    <font>
      <sz val="9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8"/>
      <name val="Symbol"/>
      <family val="1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9"/>
      <name val="Arial CE"/>
      <family val="2"/>
    </font>
    <font>
      <b/>
      <i/>
      <sz val="12"/>
      <name val="Arial CE"/>
      <family val="2"/>
    </font>
    <font>
      <b/>
      <sz val="8"/>
      <name val="Symbol"/>
      <family val="1"/>
    </font>
    <font>
      <b/>
      <u val="single"/>
      <sz val="10"/>
      <name val="Arial CE"/>
      <family val="2"/>
    </font>
    <font>
      <b/>
      <sz val="24"/>
      <name val="Comic Sans MS"/>
      <family val="4"/>
    </font>
    <font>
      <sz val="9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b/>
      <sz val="11"/>
      <name val="Comic Sans MS"/>
      <family val="4"/>
    </font>
    <font>
      <b/>
      <u val="single"/>
      <sz val="10"/>
      <name val="Comic Sans MS"/>
      <family val="4"/>
    </font>
    <font>
      <b/>
      <sz val="10"/>
      <color indexed="10"/>
      <name val="Arial CE"/>
      <family val="2"/>
    </font>
    <font>
      <b/>
      <i/>
      <u val="single"/>
      <sz val="10"/>
      <name val="Arial CE"/>
      <family val="2"/>
    </font>
    <font>
      <b/>
      <sz val="9"/>
      <color indexed="12"/>
      <name val="Arial CE"/>
      <family val="2"/>
    </font>
    <font>
      <b/>
      <sz val="9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1" fontId="4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center"/>
    </xf>
    <xf numFmtId="0" fontId="3" fillId="2" borderId="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49" fontId="4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8" xfId="0" applyFont="1" applyFill="1" applyBorder="1" applyAlignment="1">
      <alignment horizontal="center"/>
    </xf>
    <xf numFmtId="1" fontId="7" fillId="0" borderId="8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164" fontId="8" fillId="0" borderId="8" xfId="0" applyNumberFormat="1" applyFont="1" applyFill="1" applyBorder="1" applyAlignment="1">
      <alignment horizontal="left"/>
    </xf>
    <xf numFmtId="0" fontId="7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3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49" fontId="5" fillId="0" borderId="0" xfId="0" applyNumberFormat="1" applyFont="1" applyFill="1" applyAlignment="1">
      <alignment/>
    </xf>
    <xf numFmtId="49" fontId="6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165" fontId="3" fillId="0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49" fontId="2" fillId="0" borderId="1" xfId="0" applyNumberFormat="1" applyFont="1" applyFill="1" applyBorder="1" applyAlignment="1">
      <alignment horizontal="center"/>
    </xf>
    <xf numFmtId="0" fontId="9" fillId="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Fill="1" applyBorder="1" applyAlignment="1">
      <alignment/>
    </xf>
    <xf numFmtId="1" fontId="1" fillId="0" borderId="1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4" xfId="0" applyBorder="1" applyAlignment="1">
      <alignment/>
    </xf>
    <xf numFmtId="0" fontId="3" fillId="0" borderId="4" xfId="0" applyFont="1" applyFill="1" applyBorder="1" applyAlignment="1">
      <alignment/>
    </xf>
    <xf numFmtId="1" fontId="1" fillId="0" borderId="1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6" xfId="0" applyFont="1" applyFill="1" applyBorder="1" applyAlignment="1">
      <alignment/>
    </xf>
    <xf numFmtId="1" fontId="1" fillId="0" borderId="15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20" xfId="0" applyFont="1" applyBorder="1" applyAlignment="1">
      <alignment horizontal="center"/>
    </xf>
    <xf numFmtId="165" fontId="11" fillId="0" borderId="21" xfId="0" applyNumberFormat="1" applyFont="1" applyBorder="1" applyAlignment="1">
      <alignment horizontal="center"/>
    </xf>
    <xf numFmtId="1" fontId="11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3" fillId="0" borderId="16" xfId="0" applyFont="1" applyBorder="1" applyAlignment="1">
      <alignment/>
    </xf>
    <xf numFmtId="1" fontId="11" fillId="0" borderId="24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65" fontId="11" fillId="0" borderId="26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30" xfId="0" applyBorder="1" applyAlignment="1">
      <alignment/>
    </xf>
    <xf numFmtId="0" fontId="17" fillId="0" borderId="3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left"/>
    </xf>
    <xf numFmtId="0" fontId="0" fillId="0" borderId="3" xfId="0" applyBorder="1" applyAlignment="1">
      <alignment/>
    </xf>
    <xf numFmtId="0" fontId="19" fillId="0" borderId="4" xfId="0" applyFont="1" applyBorder="1" applyAlignment="1">
      <alignment horizontal="center"/>
    </xf>
    <xf numFmtId="0" fontId="0" fillId="0" borderId="2" xfId="0" applyBorder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1" fontId="1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9" fontId="5" fillId="0" borderId="3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/>
    </xf>
    <xf numFmtId="49" fontId="5" fillId="0" borderId="32" xfId="0" applyNumberFormat="1" applyFont="1" applyFill="1" applyBorder="1" applyAlignment="1">
      <alignment/>
    </xf>
    <xf numFmtId="49" fontId="6" fillId="0" borderId="32" xfId="0" applyNumberFormat="1" applyFont="1" applyFill="1" applyBorder="1" applyAlignment="1">
      <alignment horizontal="left"/>
    </xf>
    <xf numFmtId="49" fontId="5" fillId="0" borderId="32" xfId="0" applyNumberFormat="1" applyFont="1" applyFill="1" applyBorder="1" applyAlignment="1">
      <alignment horizontal="center"/>
    </xf>
    <xf numFmtId="49" fontId="12" fillId="0" borderId="32" xfId="0" applyNumberFormat="1" applyFont="1" applyFill="1" applyBorder="1" applyAlignment="1">
      <alignment horizontal="left"/>
    </xf>
    <xf numFmtId="49" fontId="6" fillId="0" borderId="32" xfId="0" applyNumberFormat="1" applyFont="1" applyFill="1" applyBorder="1" applyAlignment="1">
      <alignment horizontal="right"/>
    </xf>
    <xf numFmtId="49" fontId="4" fillId="0" borderId="32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right"/>
    </xf>
    <xf numFmtId="49" fontId="7" fillId="0" borderId="33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/>
    </xf>
    <xf numFmtId="1" fontId="3" fillId="0" borderId="34" xfId="0" applyNumberFormat="1" applyFont="1" applyFill="1" applyBorder="1" applyAlignment="1">
      <alignment horizontal="center"/>
    </xf>
    <xf numFmtId="1" fontId="3" fillId="0" borderId="34" xfId="0" applyNumberFormat="1" applyFont="1" applyFill="1" applyBorder="1" applyAlignment="1">
      <alignment/>
    </xf>
    <xf numFmtId="0" fontId="21" fillId="0" borderId="34" xfId="0" applyFont="1" applyFill="1" applyBorder="1" applyAlignment="1">
      <alignment/>
    </xf>
    <xf numFmtId="1" fontId="7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9" fontId="6" fillId="0" borderId="0" xfId="0" applyNumberFormat="1" applyFont="1" applyFill="1" applyAlignment="1">
      <alignment horizontal="center"/>
    </xf>
    <xf numFmtId="49" fontId="6" fillId="4" borderId="3" xfId="0" applyNumberFormat="1" applyFont="1" applyFill="1" applyBorder="1" applyAlignment="1">
      <alignment/>
    </xf>
    <xf numFmtId="49" fontId="6" fillId="4" borderId="4" xfId="0" applyNumberFormat="1" applyFont="1" applyFill="1" applyBorder="1" applyAlignment="1">
      <alignment/>
    </xf>
    <xf numFmtId="49" fontId="6" fillId="4" borderId="4" xfId="0" applyNumberFormat="1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0" fontId="2" fillId="4" borderId="4" xfId="0" applyFont="1" applyFill="1" applyBorder="1" applyAlignment="1">
      <alignment/>
    </xf>
    <xf numFmtId="1" fontId="2" fillId="4" borderId="2" xfId="0" applyNumberFormat="1" applyFont="1" applyFill="1" applyBorder="1" applyAlignment="1">
      <alignment horizontal="center"/>
    </xf>
    <xf numFmtId="0" fontId="2" fillId="4" borderId="35" xfId="0" applyFont="1" applyFill="1" applyBorder="1" applyAlignment="1">
      <alignment horizontal="right"/>
    </xf>
    <xf numFmtId="0" fontId="2" fillId="4" borderId="10" xfId="0" applyFont="1" applyFill="1" applyBorder="1" applyAlignment="1">
      <alignment/>
    </xf>
    <xf numFmtId="1" fontId="3" fillId="4" borderId="10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/>
    </xf>
    <xf numFmtId="1" fontId="3" fillId="4" borderId="36" xfId="0" applyNumberFormat="1" applyFont="1" applyFill="1" applyBorder="1" applyAlignment="1">
      <alignment horizontal="center"/>
    </xf>
    <xf numFmtId="0" fontId="9" fillId="3" borderId="35" xfId="0" applyFont="1" applyFill="1" applyBorder="1" applyAlignment="1">
      <alignment/>
    </xf>
    <xf numFmtId="0" fontId="9" fillId="3" borderId="36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22" fillId="0" borderId="0" xfId="0" applyFont="1" applyAlignment="1">
      <alignment horizontal="right"/>
    </xf>
    <xf numFmtId="1" fontId="1" fillId="0" borderId="0" xfId="0" applyNumberFormat="1" applyFont="1" applyFill="1" applyAlignment="1">
      <alignment horizontal="center"/>
    </xf>
    <xf numFmtId="1" fontId="11" fillId="0" borderId="8" xfId="0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3" fillId="4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1" fontId="11" fillId="0" borderId="37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1" fontId="11" fillId="0" borderId="38" xfId="0" applyNumberFormat="1" applyFont="1" applyFill="1" applyBorder="1" applyAlignment="1">
      <alignment horizontal="center"/>
    </xf>
    <xf numFmtId="1" fontId="11" fillId="0" borderId="39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24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49" fontId="4" fillId="4" borderId="2" xfId="0" applyNumberFormat="1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76200</xdr:rowOff>
    </xdr:from>
    <xdr:to>
      <xdr:col>9</xdr:col>
      <xdr:colOff>371475</xdr:colOff>
      <xdr:row>7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781050" y="809625"/>
          <a:ext cx="5762625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757575"/>
                  </a:gs>
                </a:gsLst>
                <a:lin ang="5400000" scaled="1"/>
              </a:gra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2.OPEN  RAKOVNÍK</a:t>
          </a:r>
        </a:p>
      </xdr:txBody>
    </xdr:sp>
    <xdr:clientData/>
  </xdr:twoCellAnchor>
  <xdr:twoCellAnchor>
    <xdr:from>
      <xdr:col>3</xdr:col>
      <xdr:colOff>342900</xdr:colOff>
      <xdr:row>12</xdr:row>
      <xdr:rowOff>85725</xdr:rowOff>
    </xdr:from>
    <xdr:to>
      <xdr:col>7</xdr:col>
      <xdr:colOff>180975</xdr:colOff>
      <xdr:row>14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2400300" y="2276475"/>
          <a:ext cx="2581275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757575"/>
                  </a:gs>
                </a:gsLst>
                <a:lin ang="5400000" scaled="1"/>
              </a:gra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21. DUBNA 2002</a:t>
          </a:r>
        </a:p>
      </xdr:txBody>
    </xdr:sp>
    <xdr:clientData/>
  </xdr:twoCellAnchor>
  <xdr:twoCellAnchor>
    <xdr:from>
      <xdr:col>2</xdr:col>
      <xdr:colOff>457200</xdr:colOff>
      <xdr:row>9</xdr:row>
      <xdr:rowOff>47625</xdr:rowOff>
    </xdr:from>
    <xdr:to>
      <xdr:col>8</xdr:col>
      <xdr:colOff>228600</xdr:colOff>
      <xdr:row>11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1828800" y="1752600"/>
          <a:ext cx="388620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757575"/>
                  </a:gs>
                </a:gsLst>
                <a:lin ang="5400000" scaled="1"/>
              </a:gra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5. kolo II.ligy družstev</a:t>
          </a:r>
        </a:p>
      </xdr:txBody>
    </xdr:sp>
    <xdr:clientData/>
  </xdr:twoCellAnchor>
  <xdr:twoCellAnchor editAs="oneCell">
    <xdr:from>
      <xdr:col>6</xdr:col>
      <xdr:colOff>38100</xdr:colOff>
      <xdr:row>43</xdr:row>
      <xdr:rowOff>142875</xdr:rowOff>
    </xdr:from>
    <xdr:to>
      <xdr:col>10</xdr:col>
      <xdr:colOff>552450</xdr:colOff>
      <xdr:row>47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8553450"/>
          <a:ext cx="29432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9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0" max="10" width="4.875" style="0" customWidth="1"/>
  </cols>
  <sheetData>
    <row r="1" ht="6" customHeight="1"/>
    <row r="2" ht="37.5">
      <c r="F2" s="94" t="s">
        <v>268</v>
      </c>
    </row>
    <row r="3" ht="14.25">
      <c r="F3" s="95"/>
    </row>
    <row r="9" ht="12.75">
      <c r="J9" s="154" t="s">
        <v>306</v>
      </c>
    </row>
    <row r="16" spans="1:11" ht="12.75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</row>
    <row r="18" spans="1:11" ht="19.5">
      <c r="A18" s="96"/>
      <c r="B18" s="97" t="s">
        <v>269</v>
      </c>
      <c r="C18" s="96"/>
      <c r="F18" s="96"/>
      <c r="G18" s="96"/>
      <c r="H18" s="97" t="s">
        <v>283</v>
      </c>
      <c r="I18" s="96"/>
      <c r="J18" s="96"/>
      <c r="K18" s="96"/>
    </row>
    <row r="19" spans="2:9" ht="16.5">
      <c r="B19" s="98" t="s">
        <v>270</v>
      </c>
      <c r="E19" s="99"/>
      <c r="F19" s="100" t="s">
        <v>284</v>
      </c>
      <c r="G19" s="99"/>
      <c r="I19" s="100" t="s">
        <v>287</v>
      </c>
    </row>
    <row r="20" spans="2:9" ht="16.5">
      <c r="B20" s="98" t="s">
        <v>280</v>
      </c>
      <c r="F20" s="100" t="s">
        <v>285</v>
      </c>
      <c r="I20" s="100" t="s">
        <v>286</v>
      </c>
    </row>
    <row r="21" spans="2:9" ht="16.5">
      <c r="B21" s="98" t="s">
        <v>281</v>
      </c>
      <c r="F21" s="100"/>
      <c r="I21" s="100" t="s">
        <v>288</v>
      </c>
    </row>
    <row r="24" spans="1:11" ht="18" customHeight="1">
      <c r="A24" s="101"/>
      <c r="B24" s="68"/>
      <c r="C24" s="68"/>
      <c r="D24" s="68"/>
      <c r="E24" s="68"/>
      <c r="F24" s="102" t="s">
        <v>271</v>
      </c>
      <c r="G24" s="68"/>
      <c r="H24" s="68"/>
      <c r="I24" s="68"/>
      <c r="J24" s="68"/>
      <c r="K24" s="103"/>
    </row>
    <row r="25" ht="16.5">
      <c r="F25" s="104"/>
    </row>
    <row r="26" spans="2:7" ht="16.5" customHeight="1">
      <c r="B26" s="105" t="s">
        <v>157</v>
      </c>
      <c r="G26" s="106" t="s">
        <v>282</v>
      </c>
    </row>
    <row r="27" spans="1:11" s="37" customFormat="1" ht="16.5" customHeight="1">
      <c r="A27" s="107" t="s">
        <v>111</v>
      </c>
      <c r="B27" s="108" t="s">
        <v>307</v>
      </c>
      <c r="D27" s="37" t="s">
        <v>151</v>
      </c>
      <c r="F27" s="107" t="s">
        <v>111</v>
      </c>
      <c r="G27" s="109" t="s">
        <v>272</v>
      </c>
      <c r="H27" s="110"/>
      <c r="I27" s="111">
        <v>378</v>
      </c>
      <c r="J27" s="110">
        <v>8</v>
      </c>
      <c r="K27" s="112" t="s">
        <v>273</v>
      </c>
    </row>
    <row r="28" spans="1:11" s="37" customFormat="1" ht="16.5" customHeight="1">
      <c r="A28" s="107" t="s">
        <v>112</v>
      </c>
      <c r="B28" s="108" t="s">
        <v>308</v>
      </c>
      <c r="D28" s="37" t="s">
        <v>151</v>
      </c>
      <c r="F28" s="107" t="s">
        <v>112</v>
      </c>
      <c r="G28" s="109" t="s">
        <v>274</v>
      </c>
      <c r="H28"/>
      <c r="I28" s="111">
        <v>410</v>
      </c>
      <c r="J28" s="110">
        <v>6</v>
      </c>
      <c r="K28" s="112" t="s">
        <v>273</v>
      </c>
    </row>
    <row r="29" spans="1:11" s="37" customFormat="1" ht="16.5" customHeight="1">
      <c r="A29" s="107" t="s">
        <v>113</v>
      </c>
      <c r="B29" s="108" t="s">
        <v>309</v>
      </c>
      <c r="D29" s="37" t="s">
        <v>151</v>
      </c>
      <c r="F29" s="107" t="s">
        <v>113</v>
      </c>
      <c r="G29" s="109" t="s">
        <v>275</v>
      </c>
      <c r="H29" s="110"/>
      <c r="I29" s="111">
        <v>411</v>
      </c>
      <c r="J29" s="110">
        <v>5</v>
      </c>
      <c r="K29" s="112" t="s">
        <v>273</v>
      </c>
    </row>
    <row r="30" spans="1:11" ht="16.5" customHeight="1">
      <c r="A30" s="113"/>
      <c r="F30" s="107" t="s">
        <v>114</v>
      </c>
      <c r="G30" s="109" t="s">
        <v>279</v>
      </c>
      <c r="H30" s="110"/>
      <c r="I30" s="111">
        <v>460</v>
      </c>
      <c r="J30" s="110">
        <v>4</v>
      </c>
      <c r="K30" s="112" t="s">
        <v>273</v>
      </c>
    </row>
    <row r="31" spans="1:11" ht="16.5" customHeight="1">
      <c r="A31" s="113"/>
      <c r="B31" s="105" t="s">
        <v>159</v>
      </c>
      <c r="F31" s="107" t="s">
        <v>115</v>
      </c>
      <c r="G31" s="109" t="s">
        <v>278</v>
      </c>
      <c r="H31" s="110"/>
      <c r="I31" s="111">
        <v>481</v>
      </c>
      <c r="J31" s="110">
        <v>3</v>
      </c>
      <c r="K31" s="112" t="s">
        <v>273</v>
      </c>
    </row>
    <row r="32" spans="1:11" s="37" customFormat="1" ht="16.5" customHeight="1">
      <c r="A32" s="107" t="s">
        <v>111</v>
      </c>
      <c r="B32" s="108" t="s">
        <v>238</v>
      </c>
      <c r="D32" s="37" t="s">
        <v>165</v>
      </c>
      <c r="F32" s="107" t="s">
        <v>116</v>
      </c>
      <c r="G32" s="109" t="s">
        <v>277</v>
      </c>
      <c r="H32" s="110"/>
      <c r="I32" s="111">
        <v>484</v>
      </c>
      <c r="J32" s="110">
        <v>2</v>
      </c>
      <c r="K32" s="112" t="s">
        <v>273</v>
      </c>
    </row>
    <row r="33" spans="1:11" s="37" customFormat="1" ht="16.5" customHeight="1">
      <c r="A33" s="107" t="s">
        <v>112</v>
      </c>
      <c r="B33" s="108" t="s">
        <v>310</v>
      </c>
      <c r="D33" s="37" t="s">
        <v>165</v>
      </c>
      <c r="F33" s="107" t="s">
        <v>117</v>
      </c>
      <c r="G33" s="109" t="s">
        <v>276</v>
      </c>
      <c r="H33" s="110"/>
      <c r="I33" s="111">
        <v>492</v>
      </c>
      <c r="J33" s="110">
        <v>1</v>
      </c>
      <c r="K33" s="112" t="s">
        <v>273</v>
      </c>
    </row>
    <row r="34" spans="1:11" s="37" customFormat="1" ht="16.5" customHeight="1">
      <c r="A34" s="107" t="s">
        <v>113</v>
      </c>
      <c r="B34" s="108" t="s">
        <v>234</v>
      </c>
      <c r="D34" s="37" t="s">
        <v>151</v>
      </c>
      <c r="F34" s="110"/>
      <c r="I34" s="110"/>
      <c r="J34" s="110"/>
      <c r="K34" s="110"/>
    </row>
    <row r="35" ht="16.5" customHeight="1">
      <c r="A35" s="113"/>
    </row>
    <row r="36" spans="1:2" ht="16.5" customHeight="1">
      <c r="A36" s="113"/>
      <c r="B36" s="105" t="s">
        <v>158</v>
      </c>
    </row>
    <row r="37" spans="1:6" s="37" customFormat="1" ht="16.5" customHeight="1">
      <c r="A37" s="107" t="s">
        <v>111</v>
      </c>
      <c r="B37" s="108" t="s">
        <v>236</v>
      </c>
      <c r="D37" s="37" t="s">
        <v>165</v>
      </c>
      <c r="F37" s="114"/>
    </row>
    <row r="38" spans="1:6" s="37" customFormat="1" ht="16.5" customHeight="1">
      <c r="A38" s="107" t="s">
        <v>112</v>
      </c>
      <c r="B38" s="108" t="s">
        <v>311</v>
      </c>
      <c r="D38" s="37" t="s">
        <v>164</v>
      </c>
      <c r="F38" s="114"/>
    </row>
    <row r="39" spans="1:4" s="37" customFormat="1" ht="16.5" customHeight="1">
      <c r="A39" s="107" t="s">
        <v>113</v>
      </c>
      <c r="B39" s="108" t="s">
        <v>312</v>
      </c>
      <c r="D39" s="37" t="s">
        <v>151</v>
      </c>
    </row>
    <row r="40" ht="16.5" customHeight="1">
      <c r="A40" s="113"/>
    </row>
    <row r="41" spans="1:6" ht="16.5" customHeight="1">
      <c r="A41" s="113"/>
      <c r="B41" s="105" t="s">
        <v>161</v>
      </c>
      <c r="F41" s="115"/>
    </row>
    <row r="42" spans="1:11" s="37" customFormat="1" ht="16.5" customHeight="1">
      <c r="A42" s="107" t="s">
        <v>111</v>
      </c>
      <c r="B42" s="108" t="s">
        <v>229</v>
      </c>
      <c r="D42" s="37" t="s">
        <v>145</v>
      </c>
      <c r="F42" s="114"/>
      <c r="G42" s="151"/>
      <c r="H42" s="152"/>
      <c r="I42" s="161" t="s">
        <v>316</v>
      </c>
      <c r="J42" s="152"/>
      <c r="K42" s="153"/>
    </row>
    <row r="43" spans="1:6" s="37" customFormat="1" ht="16.5" customHeight="1">
      <c r="A43" s="107" t="s">
        <v>112</v>
      </c>
      <c r="B43" s="108" t="s">
        <v>313</v>
      </c>
      <c r="D43" s="37" t="s">
        <v>164</v>
      </c>
      <c r="F43" s="114"/>
    </row>
    <row r="44" spans="1:4" s="37" customFormat="1" ht="16.5" customHeight="1">
      <c r="A44" s="107" t="s">
        <v>113</v>
      </c>
      <c r="B44" s="108" t="s">
        <v>240</v>
      </c>
      <c r="D44" s="37" t="s">
        <v>96</v>
      </c>
    </row>
    <row r="45" ht="16.5" customHeight="1">
      <c r="A45" s="113"/>
    </row>
    <row r="46" spans="1:2" ht="16.5" customHeight="1">
      <c r="A46" s="113"/>
      <c r="B46" s="105" t="s">
        <v>225</v>
      </c>
    </row>
    <row r="47" spans="1:6" s="37" customFormat="1" ht="16.5" customHeight="1">
      <c r="A47" s="107" t="s">
        <v>111</v>
      </c>
      <c r="B47" s="108" t="s">
        <v>314</v>
      </c>
      <c r="D47" s="37" t="s">
        <v>151</v>
      </c>
      <c r="F47" s="114"/>
    </row>
    <row r="48" spans="1:6" s="37" customFormat="1" ht="16.5" customHeight="1">
      <c r="A48" s="107" t="s">
        <v>112</v>
      </c>
      <c r="B48" s="108" t="s">
        <v>315</v>
      </c>
      <c r="D48" s="37" t="s">
        <v>151</v>
      </c>
      <c r="F48" s="114"/>
    </row>
    <row r="49" spans="1:2" s="37" customFormat="1" ht="16.5" customHeight="1">
      <c r="A49" s="107" t="s">
        <v>113</v>
      </c>
      <c r="B49" s="108"/>
    </row>
    <row r="50" ht="16.5" customHeight="1"/>
  </sheetData>
  <printOptions horizontalCentered="1" verticalCentered="1"/>
  <pageMargins left="0" right="0" top="0" bottom="0" header="0" footer="0"/>
  <pageSetup fitToHeight="1" fitToWidth="1" orientation="portrait" paperSize="11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2:S51"/>
  <sheetViews>
    <sheetView showGridLines="0" workbookViewId="0" topLeftCell="B1">
      <selection activeCell="B2" sqref="B2"/>
    </sheetView>
  </sheetViews>
  <sheetFormatPr defaultColWidth="9.00390625" defaultRowHeight="12.75"/>
  <cols>
    <col min="1" max="1" width="4.125" style="12" customWidth="1"/>
    <col min="2" max="2" width="14.375" style="6" customWidth="1"/>
    <col min="3" max="3" width="9.00390625" style="4" customWidth="1"/>
    <col min="4" max="4" width="10.125" style="3" customWidth="1"/>
    <col min="5" max="5" width="5.125" style="5" customWidth="1"/>
    <col min="6" max="6" width="4.00390625" style="5" customWidth="1"/>
    <col min="7" max="7" width="2.625" style="8" customWidth="1"/>
    <col min="8" max="8" width="1.00390625" style="3" customWidth="1"/>
    <col min="9" max="11" width="3.50390625" style="13" customWidth="1"/>
    <col min="12" max="12" width="3.50390625" style="2" customWidth="1"/>
    <col min="13" max="13" width="4.625" style="7" customWidth="1"/>
    <col min="14" max="14" width="6.625" style="14" customWidth="1"/>
    <col min="15" max="16" width="3.375" style="5" customWidth="1"/>
    <col min="17" max="17" width="6.125" style="5" bestFit="1" customWidth="1"/>
    <col min="18" max="18" width="4.625" style="39" customWidth="1"/>
    <col min="19" max="19" width="4.875" style="1" customWidth="1"/>
    <col min="20" max="16384" width="9.375" style="1" customWidth="1"/>
  </cols>
  <sheetData>
    <row r="1" ht="13.5" thickBot="1"/>
    <row r="2" spans="1:18" s="53" customFormat="1" ht="17.25" thickBot="1" thickTop="1">
      <c r="A2" s="116"/>
      <c r="B2" s="117" t="s">
        <v>202</v>
      </c>
      <c r="C2" s="118" t="s">
        <v>203</v>
      </c>
      <c r="D2" s="119"/>
      <c r="E2" s="120"/>
      <c r="F2" s="121"/>
      <c r="G2" s="121"/>
      <c r="H2" s="119"/>
      <c r="I2" s="124" t="s">
        <v>306</v>
      </c>
      <c r="J2" s="122"/>
      <c r="K2" s="123"/>
      <c r="L2" s="123"/>
      <c r="M2" s="120" t="s">
        <v>294</v>
      </c>
      <c r="N2" s="121"/>
      <c r="O2" s="124"/>
      <c r="P2" s="124"/>
      <c r="Q2" s="125"/>
      <c r="R2" s="126"/>
    </row>
    <row r="3" ht="6" customHeight="1" thickTop="1"/>
    <row r="4" spans="2:3" ht="12.75" customHeight="1" thickBot="1">
      <c r="B4" s="3" t="s">
        <v>292</v>
      </c>
      <c r="C4" s="50" t="s">
        <v>293</v>
      </c>
    </row>
    <row r="5" spans="1:18" s="3" customFormat="1" ht="12.75" thickBot="1" thickTop="1">
      <c r="A5" s="40" t="s">
        <v>97</v>
      </c>
      <c r="B5" s="41" t="s">
        <v>98</v>
      </c>
      <c r="C5" s="42"/>
      <c r="D5" s="43" t="s">
        <v>99</v>
      </c>
      <c r="E5" s="44" t="s">
        <v>100</v>
      </c>
      <c r="F5" s="44" t="s">
        <v>101</v>
      </c>
      <c r="G5" s="44" t="s">
        <v>102</v>
      </c>
      <c r="H5" s="49"/>
      <c r="I5" s="45" t="s">
        <v>103</v>
      </c>
      <c r="J5" s="45" t="s">
        <v>104</v>
      </c>
      <c r="K5" s="45" t="s">
        <v>105</v>
      </c>
      <c r="L5" s="46" t="s">
        <v>106</v>
      </c>
      <c r="M5" s="159" t="s">
        <v>107</v>
      </c>
      <c r="N5" s="47" t="str">
        <f>CHAR(198)</f>
        <v>Ć</v>
      </c>
      <c r="O5" s="44" t="s">
        <v>108</v>
      </c>
      <c r="P5" s="44" t="s">
        <v>109</v>
      </c>
      <c r="Q5" s="44" t="s">
        <v>110</v>
      </c>
      <c r="R5" s="48" t="s">
        <v>160</v>
      </c>
    </row>
    <row r="6" ht="6" customHeight="1" thickTop="1">
      <c r="H6" s="49"/>
    </row>
    <row r="7" spans="1:19" ht="12.75">
      <c r="A7" s="127" t="s">
        <v>111</v>
      </c>
      <c r="B7" s="51" t="s">
        <v>71</v>
      </c>
      <c r="C7" s="17" t="s">
        <v>72</v>
      </c>
      <c r="D7" s="11" t="s">
        <v>151</v>
      </c>
      <c r="E7" s="10">
        <v>1621</v>
      </c>
      <c r="F7" s="10" t="s">
        <v>12</v>
      </c>
      <c r="G7" s="9" t="s">
        <v>52</v>
      </c>
      <c r="H7" s="49"/>
      <c r="I7" s="158">
        <v>21</v>
      </c>
      <c r="J7" s="158">
        <v>21</v>
      </c>
      <c r="K7" s="158">
        <v>19</v>
      </c>
      <c r="L7" s="9">
        <v>25</v>
      </c>
      <c r="M7" s="160">
        <v>86</v>
      </c>
      <c r="N7" s="15">
        <v>21.5</v>
      </c>
      <c r="O7" s="16">
        <v>6</v>
      </c>
      <c r="P7" s="10">
        <v>0</v>
      </c>
      <c r="Q7" s="10" t="s">
        <v>213</v>
      </c>
      <c r="R7" s="162">
        <v>57</v>
      </c>
      <c r="S7" s="55"/>
    </row>
    <row r="8" spans="1:19" ht="12.75">
      <c r="A8" s="127" t="s">
        <v>112</v>
      </c>
      <c r="B8" s="51" t="s">
        <v>76</v>
      </c>
      <c r="C8" s="17" t="s">
        <v>79</v>
      </c>
      <c r="D8" s="11" t="s">
        <v>151</v>
      </c>
      <c r="E8" s="10">
        <v>2050</v>
      </c>
      <c r="F8" s="10" t="s">
        <v>12</v>
      </c>
      <c r="G8" s="9">
        <v>1</v>
      </c>
      <c r="H8" s="49"/>
      <c r="I8" s="158">
        <v>23</v>
      </c>
      <c r="J8" s="158">
        <v>20</v>
      </c>
      <c r="K8" s="158">
        <v>24</v>
      </c>
      <c r="L8" s="9">
        <v>22</v>
      </c>
      <c r="M8" s="160">
        <v>89</v>
      </c>
      <c r="N8" s="15">
        <v>22.25</v>
      </c>
      <c r="O8" s="16">
        <v>4</v>
      </c>
      <c r="P8" s="10">
        <v>1</v>
      </c>
      <c r="Q8" s="10" t="s">
        <v>214</v>
      </c>
      <c r="R8" s="162">
        <v>53</v>
      </c>
      <c r="S8" s="133" t="s">
        <v>289</v>
      </c>
    </row>
    <row r="9" spans="1:19" ht="12.75">
      <c r="A9" s="127" t="s">
        <v>113</v>
      </c>
      <c r="B9" s="51" t="s">
        <v>49</v>
      </c>
      <c r="C9" s="17" t="s">
        <v>14</v>
      </c>
      <c r="D9" s="11" t="s">
        <v>151</v>
      </c>
      <c r="E9" s="10">
        <v>1098</v>
      </c>
      <c r="F9" s="10" t="s">
        <v>12</v>
      </c>
      <c r="G9" s="9">
        <v>1</v>
      </c>
      <c r="H9" s="49"/>
      <c r="I9" s="158">
        <v>23</v>
      </c>
      <c r="J9" s="158">
        <v>19</v>
      </c>
      <c r="K9" s="158">
        <v>21</v>
      </c>
      <c r="L9" s="9">
        <v>26</v>
      </c>
      <c r="M9" s="160">
        <v>89</v>
      </c>
      <c r="N9" s="15">
        <v>22.25</v>
      </c>
      <c r="O9" s="16">
        <v>7</v>
      </c>
      <c r="P9" s="10">
        <v>2</v>
      </c>
      <c r="Q9" s="10" t="s">
        <v>215</v>
      </c>
      <c r="R9" s="162">
        <v>51</v>
      </c>
      <c r="S9" s="133" t="s">
        <v>290</v>
      </c>
    </row>
    <row r="10" spans="1:19" ht="12.75">
      <c r="A10" s="127" t="s">
        <v>114</v>
      </c>
      <c r="B10" s="51" t="s">
        <v>51</v>
      </c>
      <c r="C10" s="17" t="s">
        <v>33</v>
      </c>
      <c r="D10" s="11" t="s">
        <v>151</v>
      </c>
      <c r="E10" s="10">
        <v>1100</v>
      </c>
      <c r="F10" s="10" t="s">
        <v>12</v>
      </c>
      <c r="G10" s="9" t="s">
        <v>52</v>
      </c>
      <c r="H10" s="49"/>
      <c r="I10" s="158">
        <v>23</v>
      </c>
      <c r="J10" s="158">
        <v>21</v>
      </c>
      <c r="K10" s="158">
        <v>20</v>
      </c>
      <c r="L10" s="9">
        <v>25</v>
      </c>
      <c r="M10" s="160">
        <v>89</v>
      </c>
      <c r="N10" s="15">
        <v>22.25</v>
      </c>
      <c r="O10" s="16">
        <v>5</v>
      </c>
      <c r="P10" s="10">
        <v>2</v>
      </c>
      <c r="Q10" s="10" t="s">
        <v>216</v>
      </c>
      <c r="R10" s="162">
        <v>50</v>
      </c>
      <c r="S10" s="133" t="s">
        <v>291</v>
      </c>
    </row>
    <row r="11" spans="1:19" ht="12.75">
      <c r="A11" s="127" t="s">
        <v>115</v>
      </c>
      <c r="B11" s="51" t="s">
        <v>23</v>
      </c>
      <c r="C11" s="17" t="s">
        <v>24</v>
      </c>
      <c r="D11" s="11" t="s">
        <v>165</v>
      </c>
      <c r="E11" s="10">
        <v>1113</v>
      </c>
      <c r="F11" s="10" t="s">
        <v>12</v>
      </c>
      <c r="G11" s="9">
        <v>2</v>
      </c>
      <c r="H11" s="49"/>
      <c r="I11" s="158">
        <v>23</v>
      </c>
      <c r="J11" s="158">
        <v>21</v>
      </c>
      <c r="K11" s="158">
        <v>23</v>
      </c>
      <c r="L11" s="9">
        <v>23</v>
      </c>
      <c r="M11" s="160">
        <v>90</v>
      </c>
      <c r="N11" s="15">
        <v>22.5</v>
      </c>
      <c r="O11" s="16">
        <v>2</v>
      </c>
      <c r="P11" s="10">
        <v>0</v>
      </c>
      <c r="Q11" s="10" t="s">
        <v>217</v>
      </c>
      <c r="R11" s="162">
        <v>47</v>
      </c>
      <c r="S11" s="55"/>
    </row>
    <row r="12" spans="1:19" ht="12.75">
      <c r="A12" s="127" t="s">
        <v>116</v>
      </c>
      <c r="B12" s="51" t="s">
        <v>54</v>
      </c>
      <c r="C12" s="17" t="s">
        <v>42</v>
      </c>
      <c r="D12" s="11" t="s">
        <v>164</v>
      </c>
      <c r="E12" s="10">
        <v>1102</v>
      </c>
      <c r="F12" s="10" t="s">
        <v>12</v>
      </c>
      <c r="G12" s="9">
        <v>1</v>
      </c>
      <c r="H12" s="49"/>
      <c r="I12" s="158">
        <v>22</v>
      </c>
      <c r="J12" s="158">
        <v>23</v>
      </c>
      <c r="K12" s="158">
        <v>24</v>
      </c>
      <c r="L12" s="9">
        <v>21</v>
      </c>
      <c r="M12" s="160">
        <v>90</v>
      </c>
      <c r="N12" s="15">
        <v>22.5</v>
      </c>
      <c r="O12" s="16">
        <v>3</v>
      </c>
      <c r="P12" s="10">
        <v>1</v>
      </c>
      <c r="Q12" s="10" t="s">
        <v>217</v>
      </c>
      <c r="R12" s="162">
        <v>47</v>
      </c>
      <c r="S12" s="55"/>
    </row>
    <row r="13" spans="1:19" ht="12.75">
      <c r="A13" s="127" t="s">
        <v>117</v>
      </c>
      <c r="B13" s="51" t="s">
        <v>41</v>
      </c>
      <c r="C13" s="17" t="s">
        <v>6</v>
      </c>
      <c r="D13" s="11" t="s">
        <v>164</v>
      </c>
      <c r="E13" s="10">
        <v>809</v>
      </c>
      <c r="F13" s="10" t="s">
        <v>12</v>
      </c>
      <c r="G13" s="9">
        <v>2</v>
      </c>
      <c r="H13" s="49"/>
      <c r="I13" s="158">
        <v>23</v>
      </c>
      <c r="J13" s="158">
        <v>23</v>
      </c>
      <c r="K13" s="158">
        <v>22</v>
      </c>
      <c r="L13" s="9">
        <v>24</v>
      </c>
      <c r="M13" s="160">
        <v>92</v>
      </c>
      <c r="N13" s="15">
        <v>23</v>
      </c>
      <c r="O13" s="16">
        <v>2</v>
      </c>
      <c r="P13" s="10">
        <v>0</v>
      </c>
      <c r="Q13" s="10" t="s">
        <v>218</v>
      </c>
      <c r="R13" s="162">
        <v>42</v>
      </c>
      <c r="S13" s="55"/>
    </row>
    <row r="14" spans="1:19" ht="12.75">
      <c r="A14" s="127" t="s">
        <v>189</v>
      </c>
      <c r="B14" s="51" t="s">
        <v>77</v>
      </c>
      <c r="C14" s="17" t="s">
        <v>78</v>
      </c>
      <c r="D14" s="11" t="s">
        <v>151</v>
      </c>
      <c r="E14" s="10">
        <v>2038</v>
      </c>
      <c r="F14" s="10" t="s">
        <v>12</v>
      </c>
      <c r="G14" s="9">
        <v>3</v>
      </c>
      <c r="H14" s="49"/>
      <c r="I14" s="158">
        <v>22</v>
      </c>
      <c r="J14" s="158">
        <v>24</v>
      </c>
      <c r="K14" s="158">
        <v>26</v>
      </c>
      <c r="L14" s="9">
        <v>20</v>
      </c>
      <c r="M14" s="160">
        <v>92</v>
      </c>
      <c r="N14" s="15">
        <v>23</v>
      </c>
      <c r="O14" s="16">
        <v>6</v>
      </c>
      <c r="P14" s="10">
        <v>2</v>
      </c>
      <c r="Q14" s="10" t="s">
        <v>218</v>
      </c>
      <c r="R14" s="162">
        <v>42</v>
      </c>
      <c r="S14" s="55"/>
    </row>
    <row r="15" spans="1:19" ht="12.75">
      <c r="A15" s="127" t="s">
        <v>118</v>
      </c>
      <c r="B15" s="51" t="s">
        <v>69</v>
      </c>
      <c r="C15" s="17" t="s">
        <v>70</v>
      </c>
      <c r="D15" s="11" t="s">
        <v>151</v>
      </c>
      <c r="E15" s="10">
        <v>1542</v>
      </c>
      <c r="F15" s="10" t="s">
        <v>12</v>
      </c>
      <c r="G15" s="9">
        <v>2</v>
      </c>
      <c r="H15" s="49"/>
      <c r="I15" s="158">
        <v>24</v>
      </c>
      <c r="J15" s="158">
        <v>23</v>
      </c>
      <c r="K15" s="158">
        <v>22</v>
      </c>
      <c r="L15" s="9">
        <v>24</v>
      </c>
      <c r="M15" s="160">
        <v>93</v>
      </c>
      <c r="N15" s="15">
        <v>23.25</v>
      </c>
      <c r="O15" s="16">
        <v>2</v>
      </c>
      <c r="P15" s="10">
        <v>1</v>
      </c>
      <c r="Q15" s="10">
        <v>38</v>
      </c>
      <c r="R15" s="162">
        <v>38</v>
      </c>
      <c r="S15" s="133" t="s">
        <v>212</v>
      </c>
    </row>
    <row r="16" spans="1:18" ht="12.75">
      <c r="A16" s="127" t="s">
        <v>119</v>
      </c>
      <c r="B16" s="51" t="s">
        <v>50</v>
      </c>
      <c r="C16" s="17" t="s">
        <v>3</v>
      </c>
      <c r="D16" s="11" t="s">
        <v>151</v>
      </c>
      <c r="E16" s="10">
        <v>1099</v>
      </c>
      <c r="F16" s="10" t="s">
        <v>12</v>
      </c>
      <c r="G16" s="9">
        <v>3</v>
      </c>
      <c r="H16" s="49"/>
      <c r="I16" s="158">
        <v>25</v>
      </c>
      <c r="J16" s="158">
        <v>24</v>
      </c>
      <c r="K16" s="158">
        <v>22</v>
      </c>
      <c r="L16" s="9">
        <v>22</v>
      </c>
      <c r="M16" s="160">
        <v>93</v>
      </c>
      <c r="N16" s="15">
        <v>23.25</v>
      </c>
      <c r="O16" s="16">
        <v>3</v>
      </c>
      <c r="P16" s="10">
        <v>2</v>
      </c>
      <c r="Q16" s="10">
        <v>38</v>
      </c>
      <c r="R16" s="162">
        <v>38</v>
      </c>
    </row>
    <row r="17" spans="1:18" ht="12.75">
      <c r="A17" s="127" t="s">
        <v>163</v>
      </c>
      <c r="B17" s="51" t="s">
        <v>59</v>
      </c>
      <c r="C17" s="17" t="s">
        <v>21</v>
      </c>
      <c r="D17" s="11" t="s">
        <v>145</v>
      </c>
      <c r="E17" s="10">
        <v>1212</v>
      </c>
      <c r="F17" s="10" t="s">
        <v>12</v>
      </c>
      <c r="G17" s="9">
        <v>1</v>
      </c>
      <c r="H17" s="49"/>
      <c r="I17" s="158">
        <v>23</v>
      </c>
      <c r="J17" s="158">
        <v>22</v>
      </c>
      <c r="K17" s="158">
        <v>24</v>
      </c>
      <c r="L17" s="9">
        <v>25</v>
      </c>
      <c r="M17" s="160">
        <v>94</v>
      </c>
      <c r="N17" s="15">
        <v>23.5</v>
      </c>
      <c r="O17" s="16">
        <v>3</v>
      </c>
      <c r="P17" s="10">
        <v>1</v>
      </c>
      <c r="Q17" s="10">
        <v>35</v>
      </c>
      <c r="R17" s="162">
        <v>35</v>
      </c>
    </row>
    <row r="18" spans="1:18" ht="12.75">
      <c r="A18" s="127" t="s">
        <v>120</v>
      </c>
      <c r="B18" s="51" t="s">
        <v>38</v>
      </c>
      <c r="C18" s="17" t="s">
        <v>39</v>
      </c>
      <c r="D18" s="11" t="s">
        <v>145</v>
      </c>
      <c r="E18" s="10">
        <v>746</v>
      </c>
      <c r="F18" s="10" t="s">
        <v>12</v>
      </c>
      <c r="G18" s="9">
        <v>2</v>
      </c>
      <c r="H18" s="49"/>
      <c r="I18" s="158">
        <v>25</v>
      </c>
      <c r="J18" s="158">
        <v>22</v>
      </c>
      <c r="K18" s="158">
        <v>24</v>
      </c>
      <c r="L18" s="9">
        <v>24</v>
      </c>
      <c r="M18" s="160">
        <v>95</v>
      </c>
      <c r="N18" s="15">
        <v>23.75</v>
      </c>
      <c r="O18" s="16">
        <v>3</v>
      </c>
      <c r="P18" s="10">
        <v>0</v>
      </c>
      <c r="Q18" s="10">
        <v>33</v>
      </c>
      <c r="R18" s="162">
        <v>33</v>
      </c>
    </row>
    <row r="19" spans="1:18" ht="12.75">
      <c r="A19" s="127" t="s">
        <v>121</v>
      </c>
      <c r="B19" s="51" t="s">
        <v>47</v>
      </c>
      <c r="C19" s="17" t="s">
        <v>48</v>
      </c>
      <c r="D19" s="11" t="s">
        <v>151</v>
      </c>
      <c r="E19" s="10">
        <v>1097</v>
      </c>
      <c r="F19" s="10" t="s">
        <v>12</v>
      </c>
      <c r="G19" s="9">
        <v>4</v>
      </c>
      <c r="H19" s="49"/>
      <c r="I19" s="158">
        <v>23</v>
      </c>
      <c r="J19" s="158">
        <v>21</v>
      </c>
      <c r="K19" s="158">
        <v>27</v>
      </c>
      <c r="L19" s="9">
        <v>24</v>
      </c>
      <c r="M19" s="160">
        <v>95</v>
      </c>
      <c r="N19" s="15">
        <v>23.75</v>
      </c>
      <c r="O19" s="16">
        <v>6</v>
      </c>
      <c r="P19" s="10">
        <v>1</v>
      </c>
      <c r="Q19" s="10">
        <v>33</v>
      </c>
      <c r="R19" s="162">
        <v>33</v>
      </c>
    </row>
    <row r="20" spans="1:18" ht="12.75">
      <c r="A20" s="127" t="s">
        <v>122</v>
      </c>
      <c r="B20" s="51" t="s">
        <v>53</v>
      </c>
      <c r="C20" s="17" t="s">
        <v>3</v>
      </c>
      <c r="D20" s="11" t="s">
        <v>151</v>
      </c>
      <c r="E20" s="10">
        <v>1101</v>
      </c>
      <c r="F20" s="10" t="s">
        <v>12</v>
      </c>
      <c r="G20" s="9">
        <v>2</v>
      </c>
      <c r="H20" s="49"/>
      <c r="I20" s="158">
        <v>26</v>
      </c>
      <c r="J20" s="158">
        <v>22</v>
      </c>
      <c r="K20" s="158">
        <v>25</v>
      </c>
      <c r="L20" s="9">
        <v>23</v>
      </c>
      <c r="M20" s="160">
        <v>96</v>
      </c>
      <c r="N20" s="15">
        <v>24</v>
      </c>
      <c r="O20" s="16">
        <v>4</v>
      </c>
      <c r="P20" s="10">
        <v>2</v>
      </c>
      <c r="Q20" s="10">
        <v>29</v>
      </c>
      <c r="R20" s="162">
        <v>29</v>
      </c>
    </row>
    <row r="21" spans="1:18" ht="12.75">
      <c r="A21" s="127" t="s">
        <v>123</v>
      </c>
      <c r="B21" s="51" t="s">
        <v>182</v>
      </c>
      <c r="C21" s="17" t="s">
        <v>55</v>
      </c>
      <c r="D21" s="11" t="s">
        <v>151</v>
      </c>
      <c r="E21" s="10">
        <v>1135</v>
      </c>
      <c r="F21" s="10" t="s">
        <v>12</v>
      </c>
      <c r="G21" s="9">
        <v>2</v>
      </c>
      <c r="H21" s="49"/>
      <c r="I21" s="158">
        <v>23</v>
      </c>
      <c r="J21" s="158">
        <v>22</v>
      </c>
      <c r="K21" s="158">
        <v>28</v>
      </c>
      <c r="L21" s="9">
        <v>23</v>
      </c>
      <c r="M21" s="160">
        <v>96</v>
      </c>
      <c r="N21" s="15">
        <v>24</v>
      </c>
      <c r="O21" s="16">
        <v>6</v>
      </c>
      <c r="P21" s="10">
        <v>0</v>
      </c>
      <c r="Q21" s="10">
        <v>29</v>
      </c>
      <c r="R21" s="162">
        <v>29</v>
      </c>
    </row>
    <row r="22" spans="1:18" ht="12.75">
      <c r="A22" s="127" t="s">
        <v>124</v>
      </c>
      <c r="B22" s="51" t="s">
        <v>81</v>
      </c>
      <c r="C22" s="17" t="s">
        <v>1</v>
      </c>
      <c r="D22" s="11" t="s">
        <v>151</v>
      </c>
      <c r="E22" s="10">
        <v>1134</v>
      </c>
      <c r="F22" s="10" t="s">
        <v>12</v>
      </c>
      <c r="G22" s="9">
        <v>3</v>
      </c>
      <c r="H22" s="49"/>
      <c r="I22" s="158">
        <v>23</v>
      </c>
      <c r="J22" s="158">
        <v>26</v>
      </c>
      <c r="K22" s="158">
        <v>27</v>
      </c>
      <c r="L22" s="9">
        <v>21</v>
      </c>
      <c r="M22" s="160">
        <v>97</v>
      </c>
      <c r="N22" s="15">
        <v>24.25</v>
      </c>
      <c r="O22" s="16">
        <v>6</v>
      </c>
      <c r="P22" s="10">
        <v>3</v>
      </c>
      <c r="Q22" s="10">
        <v>26</v>
      </c>
      <c r="R22" s="162">
        <v>26</v>
      </c>
    </row>
    <row r="23" spans="1:18" ht="12.75">
      <c r="A23" s="127" t="s">
        <v>125</v>
      </c>
      <c r="B23" s="51" t="s">
        <v>91</v>
      </c>
      <c r="C23" s="17" t="s">
        <v>14</v>
      </c>
      <c r="D23" s="11" t="s">
        <v>145</v>
      </c>
      <c r="E23" s="10">
        <v>2502</v>
      </c>
      <c r="F23" s="10" t="s">
        <v>12</v>
      </c>
      <c r="G23" s="9">
        <v>4</v>
      </c>
      <c r="H23" s="49"/>
      <c r="I23" s="158">
        <v>23</v>
      </c>
      <c r="J23" s="158">
        <v>27</v>
      </c>
      <c r="K23" s="158">
        <v>24</v>
      </c>
      <c r="L23" s="9">
        <v>24</v>
      </c>
      <c r="M23" s="160">
        <v>98</v>
      </c>
      <c r="N23" s="15">
        <v>24.5</v>
      </c>
      <c r="O23" s="16">
        <v>4</v>
      </c>
      <c r="P23" s="10">
        <v>0</v>
      </c>
      <c r="Q23" s="10">
        <v>24</v>
      </c>
      <c r="R23" s="162">
        <v>24</v>
      </c>
    </row>
    <row r="24" spans="1:18" ht="12.75">
      <c r="A24" s="127" t="s">
        <v>126</v>
      </c>
      <c r="B24" s="51" t="s">
        <v>80</v>
      </c>
      <c r="C24" s="17" t="s">
        <v>21</v>
      </c>
      <c r="D24" s="11" t="s">
        <v>165</v>
      </c>
      <c r="E24" s="10">
        <v>2164</v>
      </c>
      <c r="F24" s="10" t="s">
        <v>12</v>
      </c>
      <c r="G24" s="9">
        <v>2</v>
      </c>
      <c r="H24" s="49"/>
      <c r="I24" s="158">
        <v>24</v>
      </c>
      <c r="J24" s="158">
        <v>24</v>
      </c>
      <c r="K24" s="158">
        <v>26</v>
      </c>
      <c r="L24" s="9">
        <v>25</v>
      </c>
      <c r="M24" s="160">
        <v>99</v>
      </c>
      <c r="N24" s="15">
        <v>24.75</v>
      </c>
      <c r="O24" s="16">
        <v>2</v>
      </c>
      <c r="P24" s="10">
        <v>1</v>
      </c>
      <c r="Q24" s="10">
        <v>22</v>
      </c>
      <c r="R24" s="162">
        <v>22</v>
      </c>
    </row>
    <row r="25" spans="1:18" ht="12.75">
      <c r="A25" s="127" t="s">
        <v>127</v>
      </c>
      <c r="B25" s="51" t="s">
        <v>30</v>
      </c>
      <c r="C25" s="17" t="s">
        <v>31</v>
      </c>
      <c r="D25" s="11" t="s">
        <v>145</v>
      </c>
      <c r="E25" s="10">
        <v>609</v>
      </c>
      <c r="F25" s="10" t="s">
        <v>12</v>
      </c>
      <c r="G25" s="9">
        <v>2</v>
      </c>
      <c r="H25" s="49"/>
      <c r="I25" s="158">
        <v>25</v>
      </c>
      <c r="J25" s="158">
        <v>22</v>
      </c>
      <c r="K25" s="158">
        <v>30</v>
      </c>
      <c r="L25" s="9">
        <v>25</v>
      </c>
      <c r="M25" s="160">
        <v>102</v>
      </c>
      <c r="N25" s="15">
        <v>25.5</v>
      </c>
      <c r="O25" s="16">
        <v>8</v>
      </c>
      <c r="P25" s="10">
        <v>0</v>
      </c>
      <c r="Q25" s="10">
        <v>20</v>
      </c>
      <c r="R25" s="162">
        <v>20</v>
      </c>
    </row>
    <row r="26" spans="1:18" ht="12.75">
      <c r="A26" s="127" t="s">
        <v>128</v>
      </c>
      <c r="B26" s="51" t="s">
        <v>168</v>
      </c>
      <c r="C26" s="17" t="s">
        <v>14</v>
      </c>
      <c r="D26" s="11" t="s">
        <v>169</v>
      </c>
      <c r="E26" s="10">
        <v>1450</v>
      </c>
      <c r="F26" s="10" t="s">
        <v>12</v>
      </c>
      <c r="G26" s="9" t="s">
        <v>7</v>
      </c>
      <c r="H26" s="49"/>
      <c r="I26" s="158">
        <v>28</v>
      </c>
      <c r="J26" s="158">
        <v>23</v>
      </c>
      <c r="K26" s="158">
        <v>27</v>
      </c>
      <c r="L26" s="9">
        <v>25</v>
      </c>
      <c r="M26" s="160">
        <v>103</v>
      </c>
      <c r="N26" s="15">
        <v>25.75</v>
      </c>
      <c r="O26" s="16">
        <v>5</v>
      </c>
      <c r="P26" s="10">
        <v>2</v>
      </c>
      <c r="Q26" s="10">
        <v>18</v>
      </c>
      <c r="R26" s="162">
        <v>18</v>
      </c>
    </row>
    <row r="27" spans="1:18" ht="12.75">
      <c r="A27" s="127" t="s">
        <v>138</v>
      </c>
      <c r="B27" s="51" t="s">
        <v>40</v>
      </c>
      <c r="C27" s="17" t="s">
        <v>14</v>
      </c>
      <c r="D27" s="11" t="s">
        <v>145</v>
      </c>
      <c r="E27" s="10">
        <v>748</v>
      </c>
      <c r="F27" s="10" t="s">
        <v>12</v>
      </c>
      <c r="G27" s="9">
        <v>2</v>
      </c>
      <c r="H27" s="49"/>
      <c r="I27" s="158">
        <v>27</v>
      </c>
      <c r="J27" s="158">
        <v>24</v>
      </c>
      <c r="K27" s="158">
        <v>26</v>
      </c>
      <c r="L27" s="9">
        <v>29</v>
      </c>
      <c r="M27" s="160">
        <v>106</v>
      </c>
      <c r="N27" s="15">
        <v>26.5</v>
      </c>
      <c r="O27" s="16">
        <v>5</v>
      </c>
      <c r="P27" s="10">
        <v>1</v>
      </c>
      <c r="Q27" s="10">
        <v>16</v>
      </c>
      <c r="R27" s="162">
        <v>16</v>
      </c>
    </row>
    <row r="28" spans="1:18" ht="12.75">
      <c r="A28" s="127" t="s">
        <v>131</v>
      </c>
      <c r="B28" s="51" t="s">
        <v>59</v>
      </c>
      <c r="C28" s="17" t="s">
        <v>78</v>
      </c>
      <c r="D28" s="11" t="s">
        <v>145</v>
      </c>
      <c r="E28" s="10">
        <v>2488</v>
      </c>
      <c r="F28" s="10" t="s">
        <v>12</v>
      </c>
      <c r="G28" s="9">
        <v>4</v>
      </c>
      <c r="H28" s="49"/>
      <c r="I28" s="158">
        <v>27</v>
      </c>
      <c r="J28" s="158">
        <v>27</v>
      </c>
      <c r="K28" s="158">
        <v>24</v>
      </c>
      <c r="L28" s="9">
        <v>30</v>
      </c>
      <c r="M28" s="160">
        <v>108</v>
      </c>
      <c r="N28" s="15">
        <v>27</v>
      </c>
      <c r="O28" s="16">
        <v>6</v>
      </c>
      <c r="P28" s="10">
        <v>0</v>
      </c>
      <c r="Q28" s="10">
        <v>13</v>
      </c>
      <c r="R28" s="162">
        <v>13</v>
      </c>
    </row>
    <row r="29" spans="1:18" ht="12.75">
      <c r="A29" s="127" t="s">
        <v>130</v>
      </c>
      <c r="B29" s="51" t="s">
        <v>22</v>
      </c>
      <c r="C29" s="17" t="s">
        <v>6</v>
      </c>
      <c r="D29" s="11" t="s">
        <v>164</v>
      </c>
      <c r="E29" s="10">
        <v>408</v>
      </c>
      <c r="F29" s="10" t="s">
        <v>12</v>
      </c>
      <c r="G29" s="9">
        <v>3</v>
      </c>
      <c r="H29" s="49"/>
      <c r="I29" s="158">
        <v>25</v>
      </c>
      <c r="J29" s="158">
        <v>32</v>
      </c>
      <c r="K29" s="158">
        <v>25</v>
      </c>
      <c r="L29" s="9">
        <v>26</v>
      </c>
      <c r="M29" s="160">
        <v>108</v>
      </c>
      <c r="N29" s="15">
        <v>27</v>
      </c>
      <c r="O29" s="16">
        <v>7</v>
      </c>
      <c r="P29" s="10">
        <v>1</v>
      </c>
      <c r="Q29" s="10">
        <v>13</v>
      </c>
      <c r="R29" s="162">
        <v>13</v>
      </c>
    </row>
    <row r="30" spans="1:18" ht="12.75">
      <c r="A30" s="127" t="s">
        <v>133</v>
      </c>
      <c r="B30" s="51" t="s">
        <v>10</v>
      </c>
      <c r="C30" s="17" t="s">
        <v>11</v>
      </c>
      <c r="D30" s="11" t="s">
        <v>165</v>
      </c>
      <c r="E30" s="10">
        <v>233</v>
      </c>
      <c r="F30" s="10" t="s">
        <v>12</v>
      </c>
      <c r="G30" s="9">
        <v>4</v>
      </c>
      <c r="H30" s="49"/>
      <c r="I30" s="158">
        <v>22</v>
      </c>
      <c r="J30" s="158">
        <v>26</v>
      </c>
      <c r="K30" s="158">
        <v>35</v>
      </c>
      <c r="L30" s="9">
        <v>27</v>
      </c>
      <c r="M30" s="160">
        <v>110</v>
      </c>
      <c r="N30" s="15">
        <v>27.5</v>
      </c>
      <c r="O30" s="16">
        <v>13</v>
      </c>
      <c r="P30" s="10">
        <v>1</v>
      </c>
      <c r="Q30" s="10">
        <v>10</v>
      </c>
      <c r="R30" s="162">
        <v>10</v>
      </c>
    </row>
    <row r="31" spans="1:18" ht="12.75">
      <c r="A31" s="127" t="s">
        <v>135</v>
      </c>
      <c r="B31" s="51" t="s">
        <v>43</v>
      </c>
      <c r="C31" s="17" t="s">
        <v>14</v>
      </c>
      <c r="D31" s="11" t="s">
        <v>164</v>
      </c>
      <c r="E31" s="10">
        <v>896</v>
      </c>
      <c r="F31" s="10" t="s">
        <v>12</v>
      </c>
      <c r="G31" s="9" t="s">
        <v>7</v>
      </c>
      <c r="H31" s="49"/>
      <c r="I31" s="158">
        <v>27</v>
      </c>
      <c r="J31" s="158">
        <v>28</v>
      </c>
      <c r="K31" s="158">
        <v>30</v>
      </c>
      <c r="L31" s="9">
        <v>28</v>
      </c>
      <c r="M31" s="160">
        <v>113</v>
      </c>
      <c r="N31" s="15">
        <v>28.25</v>
      </c>
      <c r="O31" s="16">
        <v>3</v>
      </c>
      <c r="P31" s="10">
        <v>0</v>
      </c>
      <c r="Q31" s="10">
        <v>7</v>
      </c>
      <c r="R31" s="162">
        <v>7</v>
      </c>
    </row>
    <row r="32" spans="1:18" ht="12.75">
      <c r="A32" s="127" t="s">
        <v>129</v>
      </c>
      <c r="B32" s="51" t="s">
        <v>36</v>
      </c>
      <c r="C32" s="17" t="s">
        <v>37</v>
      </c>
      <c r="D32" s="11" t="s">
        <v>153</v>
      </c>
      <c r="E32" s="10">
        <v>712</v>
      </c>
      <c r="F32" s="10" t="s">
        <v>12</v>
      </c>
      <c r="G32" s="9">
        <v>4</v>
      </c>
      <c r="H32" s="49"/>
      <c r="I32" s="158">
        <v>28</v>
      </c>
      <c r="J32" s="158">
        <v>26</v>
      </c>
      <c r="K32" s="158">
        <v>34</v>
      </c>
      <c r="L32" s="9">
        <v>26</v>
      </c>
      <c r="M32" s="160">
        <v>114</v>
      </c>
      <c r="N32" s="15">
        <v>28.5</v>
      </c>
      <c r="O32" s="16">
        <v>8</v>
      </c>
      <c r="P32" s="10">
        <v>2</v>
      </c>
      <c r="Q32" s="10">
        <v>5</v>
      </c>
      <c r="R32" s="162">
        <v>5</v>
      </c>
    </row>
    <row r="33" spans="1:18" ht="12.75">
      <c r="A33" s="127" t="s">
        <v>134</v>
      </c>
      <c r="B33" s="51" t="s">
        <v>65</v>
      </c>
      <c r="C33" s="17" t="s">
        <v>66</v>
      </c>
      <c r="D33" s="11" t="s">
        <v>154</v>
      </c>
      <c r="E33" s="10">
        <v>1435</v>
      </c>
      <c r="F33" s="10" t="s">
        <v>12</v>
      </c>
      <c r="G33" s="9">
        <v>3</v>
      </c>
      <c r="H33" s="49"/>
      <c r="I33" s="158">
        <v>27</v>
      </c>
      <c r="J33" s="158">
        <v>29</v>
      </c>
      <c r="K33" s="158">
        <v>30</v>
      </c>
      <c r="L33" s="9">
        <v>29</v>
      </c>
      <c r="M33" s="160">
        <v>115</v>
      </c>
      <c r="N33" s="15">
        <v>28.75</v>
      </c>
      <c r="O33" s="16">
        <v>3</v>
      </c>
      <c r="P33" s="10">
        <v>0</v>
      </c>
      <c r="Q33" s="10">
        <v>2</v>
      </c>
      <c r="R33" s="162">
        <v>2</v>
      </c>
    </row>
    <row r="34" spans="1:18" ht="12.75">
      <c r="A34" s="127" t="s">
        <v>132</v>
      </c>
      <c r="B34" s="51" t="s">
        <v>179</v>
      </c>
      <c r="C34" s="17" t="s">
        <v>70</v>
      </c>
      <c r="D34" s="11" t="s">
        <v>151</v>
      </c>
      <c r="E34" s="10">
        <v>2697</v>
      </c>
      <c r="F34" s="10" t="s">
        <v>12</v>
      </c>
      <c r="G34" s="9" t="s">
        <v>7</v>
      </c>
      <c r="H34" s="49"/>
      <c r="I34" s="158">
        <v>31</v>
      </c>
      <c r="J34" s="158">
        <v>32</v>
      </c>
      <c r="K34" s="158">
        <v>26</v>
      </c>
      <c r="L34" s="9">
        <v>26</v>
      </c>
      <c r="M34" s="160">
        <v>115</v>
      </c>
      <c r="N34" s="15">
        <v>28.75</v>
      </c>
      <c r="O34" s="16">
        <v>6</v>
      </c>
      <c r="P34" s="10">
        <v>5</v>
      </c>
      <c r="Q34" s="10">
        <v>2</v>
      </c>
      <c r="R34" s="162">
        <v>2</v>
      </c>
    </row>
    <row r="35" spans="1:18" ht="12.75">
      <c r="A35" s="127" t="s">
        <v>137</v>
      </c>
      <c r="B35" s="51" t="s">
        <v>85</v>
      </c>
      <c r="C35" s="17" t="s">
        <v>57</v>
      </c>
      <c r="D35" s="11" t="s">
        <v>96</v>
      </c>
      <c r="E35" s="10">
        <v>2397</v>
      </c>
      <c r="F35" s="10" t="s">
        <v>12</v>
      </c>
      <c r="G35" s="9">
        <v>4</v>
      </c>
      <c r="H35" s="49"/>
      <c r="I35" s="158">
        <v>30</v>
      </c>
      <c r="J35" s="158">
        <v>36</v>
      </c>
      <c r="K35" s="158">
        <v>24</v>
      </c>
      <c r="L35" s="9">
        <v>28</v>
      </c>
      <c r="M35" s="160">
        <v>118</v>
      </c>
      <c r="N35" s="15">
        <v>29.5</v>
      </c>
      <c r="O35" s="16">
        <v>12</v>
      </c>
      <c r="P35" s="10">
        <v>2</v>
      </c>
      <c r="Q35" s="10"/>
      <c r="R35" s="162"/>
    </row>
    <row r="36" spans="1:18" ht="12.75">
      <c r="A36" s="127" t="s">
        <v>136</v>
      </c>
      <c r="B36" s="51" t="s">
        <v>61</v>
      </c>
      <c r="C36" s="17" t="s">
        <v>62</v>
      </c>
      <c r="D36" s="11" t="s">
        <v>165</v>
      </c>
      <c r="E36" s="10">
        <v>1387</v>
      </c>
      <c r="F36" s="10" t="s">
        <v>12</v>
      </c>
      <c r="G36" s="9">
        <v>3</v>
      </c>
      <c r="H36" s="49"/>
      <c r="I36" s="158">
        <v>31</v>
      </c>
      <c r="J36" s="158">
        <v>28</v>
      </c>
      <c r="K36" s="158">
        <v>33</v>
      </c>
      <c r="L36" s="9">
        <v>28</v>
      </c>
      <c r="M36" s="160">
        <v>120</v>
      </c>
      <c r="N36" s="15">
        <v>30</v>
      </c>
      <c r="O36" s="16">
        <v>5</v>
      </c>
      <c r="P36" s="10">
        <v>3</v>
      </c>
      <c r="Q36" s="10"/>
      <c r="R36" s="162"/>
    </row>
    <row r="37" spans="1:18" ht="12.75">
      <c r="A37" s="127" t="s">
        <v>139</v>
      </c>
      <c r="B37" s="51" t="s">
        <v>183</v>
      </c>
      <c r="C37" s="17" t="s">
        <v>57</v>
      </c>
      <c r="D37" s="11" t="s">
        <v>169</v>
      </c>
      <c r="E37" s="10">
        <v>1284</v>
      </c>
      <c r="F37" s="10" t="s">
        <v>12</v>
      </c>
      <c r="G37" s="9" t="s">
        <v>7</v>
      </c>
      <c r="H37" s="49"/>
      <c r="I37" s="158">
        <v>32</v>
      </c>
      <c r="J37" s="158">
        <v>30</v>
      </c>
      <c r="K37" s="158">
        <v>31</v>
      </c>
      <c r="L37" s="9">
        <v>28</v>
      </c>
      <c r="M37" s="160">
        <v>121</v>
      </c>
      <c r="N37" s="15">
        <v>30.25</v>
      </c>
      <c r="O37" s="16">
        <v>4</v>
      </c>
      <c r="P37" s="10">
        <v>1</v>
      </c>
      <c r="Q37" s="10"/>
      <c r="R37" s="162"/>
    </row>
    <row r="38" spans="1:18" ht="12.75">
      <c r="A38" s="127" t="s">
        <v>140</v>
      </c>
      <c r="B38" s="51" t="s">
        <v>86</v>
      </c>
      <c r="C38" s="17" t="s">
        <v>9</v>
      </c>
      <c r="D38" s="11" t="s">
        <v>96</v>
      </c>
      <c r="E38" s="10">
        <v>2399</v>
      </c>
      <c r="F38" s="10" t="s">
        <v>12</v>
      </c>
      <c r="G38" s="9">
        <v>4</v>
      </c>
      <c r="H38" s="49"/>
      <c r="I38" s="158">
        <v>35</v>
      </c>
      <c r="J38" s="158">
        <v>25</v>
      </c>
      <c r="K38" s="158">
        <v>29</v>
      </c>
      <c r="L38" s="9">
        <v>32</v>
      </c>
      <c r="M38" s="160">
        <v>121</v>
      </c>
      <c r="N38" s="15">
        <v>30.25</v>
      </c>
      <c r="O38" s="16">
        <v>10</v>
      </c>
      <c r="P38" s="10">
        <v>3</v>
      </c>
      <c r="Q38" s="10"/>
      <c r="R38" s="162"/>
    </row>
    <row r="39" spans="1:18" ht="12.75">
      <c r="A39" s="127" t="s">
        <v>141</v>
      </c>
      <c r="B39" s="51" t="s">
        <v>60</v>
      </c>
      <c r="C39" s="17" t="s">
        <v>6</v>
      </c>
      <c r="D39" s="11" t="s">
        <v>165</v>
      </c>
      <c r="E39" s="10">
        <v>1278</v>
      </c>
      <c r="F39" s="10" t="s">
        <v>12</v>
      </c>
      <c r="G39" s="9" t="s">
        <v>7</v>
      </c>
      <c r="H39" s="49"/>
      <c r="I39" s="158">
        <v>39</v>
      </c>
      <c r="J39" s="158">
        <v>31</v>
      </c>
      <c r="K39" s="158">
        <v>34</v>
      </c>
      <c r="L39" s="9">
        <v>31</v>
      </c>
      <c r="M39" s="160">
        <v>135</v>
      </c>
      <c r="N39" s="15">
        <v>33.75</v>
      </c>
      <c r="O39" s="16">
        <v>8</v>
      </c>
      <c r="P39" s="10">
        <v>3</v>
      </c>
      <c r="Q39" s="10"/>
      <c r="R39" s="162"/>
    </row>
    <row r="40" spans="1:18" ht="12.75">
      <c r="A40" s="127" t="s">
        <v>142</v>
      </c>
      <c r="B40" s="51" t="s">
        <v>166</v>
      </c>
      <c r="C40" s="17" t="s">
        <v>21</v>
      </c>
      <c r="D40" s="11" t="s">
        <v>153</v>
      </c>
      <c r="E40" s="10">
        <v>719</v>
      </c>
      <c r="F40" s="10" t="s">
        <v>12</v>
      </c>
      <c r="G40" s="9">
        <v>4</v>
      </c>
      <c r="H40" s="49"/>
      <c r="I40" s="158">
        <v>34</v>
      </c>
      <c r="J40" s="158">
        <v>40</v>
      </c>
      <c r="K40" s="158">
        <v>36</v>
      </c>
      <c r="L40" s="9">
        <v>29</v>
      </c>
      <c r="M40" s="160">
        <v>139</v>
      </c>
      <c r="N40" s="15">
        <v>34.75</v>
      </c>
      <c r="O40" s="16">
        <v>11</v>
      </c>
      <c r="P40" s="10">
        <v>2</v>
      </c>
      <c r="Q40" s="10"/>
      <c r="R40" s="162"/>
    </row>
    <row r="41" spans="1:18" ht="12.75">
      <c r="A41" s="127" t="s">
        <v>143</v>
      </c>
      <c r="B41" s="51" t="s">
        <v>180</v>
      </c>
      <c r="C41" s="17" t="s">
        <v>9</v>
      </c>
      <c r="D41" s="11" t="s">
        <v>169</v>
      </c>
      <c r="E41" s="10">
        <v>2699</v>
      </c>
      <c r="F41" s="10" t="s">
        <v>12</v>
      </c>
      <c r="G41" s="9" t="s">
        <v>7</v>
      </c>
      <c r="H41" s="49"/>
      <c r="I41" s="158">
        <v>37</v>
      </c>
      <c r="J41" s="158">
        <v>39</v>
      </c>
      <c r="K41" s="158">
        <v>45</v>
      </c>
      <c r="L41" s="9">
        <v>42</v>
      </c>
      <c r="M41" s="160">
        <v>163</v>
      </c>
      <c r="N41" s="15">
        <v>40.75</v>
      </c>
      <c r="O41" s="16">
        <v>8</v>
      </c>
      <c r="P41" s="10">
        <v>3</v>
      </c>
      <c r="Q41" s="10"/>
      <c r="R41" s="162"/>
    </row>
    <row r="42" ht="12.75">
      <c r="H42" s="49"/>
    </row>
    <row r="43" ht="12.75">
      <c r="D43" s="38" t="s">
        <v>317</v>
      </c>
    </row>
    <row r="44" spans="2:14" ht="12.75">
      <c r="B44" s="59" t="s">
        <v>219</v>
      </c>
      <c r="D44" s="60" t="s">
        <v>221</v>
      </c>
      <c r="I44" s="163" t="s">
        <v>52</v>
      </c>
      <c r="J44" s="155"/>
      <c r="K44" s="164">
        <v>2</v>
      </c>
      <c r="L44" s="165" t="s">
        <v>212</v>
      </c>
      <c r="M44" s="166">
        <v>1.2</v>
      </c>
      <c r="N44" s="56">
        <f>K44*M44</f>
        <v>2.4</v>
      </c>
    </row>
    <row r="45" spans="2:14" ht="12.75">
      <c r="B45" s="59" t="s">
        <v>220</v>
      </c>
      <c r="D45" s="38" t="s">
        <v>295</v>
      </c>
      <c r="I45" s="167">
        <v>1</v>
      </c>
      <c r="J45" s="155"/>
      <c r="K45" s="164">
        <v>4</v>
      </c>
      <c r="L45" s="165" t="s">
        <v>212</v>
      </c>
      <c r="M45" s="166">
        <v>1.2</v>
      </c>
      <c r="N45" s="56">
        <f>K45*M45</f>
        <v>4.8</v>
      </c>
    </row>
    <row r="46" spans="2:14" ht="12.75">
      <c r="B46" s="6" t="s">
        <v>222</v>
      </c>
      <c r="D46" s="60">
        <v>9</v>
      </c>
      <c r="I46" s="167">
        <v>2</v>
      </c>
      <c r="J46" s="155"/>
      <c r="K46" s="164">
        <v>9</v>
      </c>
      <c r="L46" s="165" t="s">
        <v>212</v>
      </c>
      <c r="M46" s="166">
        <v>1</v>
      </c>
      <c r="N46" s="56">
        <f>K46*M46</f>
        <v>9</v>
      </c>
    </row>
    <row r="47" spans="9:14" ht="12.75">
      <c r="I47" s="167">
        <v>3</v>
      </c>
      <c r="J47" s="155"/>
      <c r="K47" s="164">
        <v>6</v>
      </c>
      <c r="L47" s="165" t="s">
        <v>212</v>
      </c>
      <c r="M47" s="166">
        <v>0.7</v>
      </c>
      <c r="N47" s="56">
        <f>K47*M47</f>
        <v>4.199999999999999</v>
      </c>
    </row>
    <row r="48" spans="2:14" ht="12.75">
      <c r="B48" s="6" t="s">
        <v>223</v>
      </c>
      <c r="D48" s="38" t="s">
        <v>224</v>
      </c>
      <c r="I48" s="167">
        <v>4</v>
      </c>
      <c r="J48" s="155"/>
      <c r="K48" s="164">
        <v>8</v>
      </c>
      <c r="L48" s="165" t="s">
        <v>212</v>
      </c>
      <c r="M48" s="166">
        <v>0.5</v>
      </c>
      <c r="N48" s="56">
        <f>K48*M48</f>
        <v>4</v>
      </c>
    </row>
    <row r="49" spans="4:14" ht="12.75">
      <c r="D49" s="60">
        <v>88</v>
      </c>
      <c r="I49" s="168" t="s">
        <v>7</v>
      </c>
      <c r="J49" s="155"/>
      <c r="K49" s="164">
        <v>6</v>
      </c>
      <c r="L49" s="165" t="s">
        <v>212</v>
      </c>
      <c r="M49" s="166">
        <v>0.3</v>
      </c>
      <c r="N49" s="56">
        <v>1.8</v>
      </c>
    </row>
    <row r="50" ht="12.75">
      <c r="N50" s="57"/>
    </row>
    <row r="51" ht="12.75">
      <c r="N51" s="58">
        <v>26.2</v>
      </c>
    </row>
  </sheetData>
  <printOptions horizontalCentered="1"/>
  <pageMargins left="0" right="0" top="0" bottom="0" header="0" footer="0"/>
  <pageSetup fitToHeight="1" fitToWidth="1" horizontalDpi="300" verticalDpi="300" orientation="portrait" paperSize="11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2:T55"/>
  <sheetViews>
    <sheetView showGridLines="0" workbookViewId="0" topLeftCell="A1">
      <selection activeCell="A2" sqref="A2"/>
    </sheetView>
  </sheetViews>
  <sheetFormatPr defaultColWidth="9.00390625" defaultRowHeight="12.75"/>
  <cols>
    <col min="1" max="1" width="4.125" style="12" customWidth="1"/>
    <col min="2" max="2" width="14.375" style="6" customWidth="1"/>
    <col min="3" max="3" width="9.00390625" style="4" customWidth="1"/>
    <col min="4" max="4" width="10.125" style="3" customWidth="1"/>
    <col min="5" max="5" width="5.125" style="5" customWidth="1"/>
    <col min="6" max="6" width="4.00390625" style="5" customWidth="1"/>
    <col min="7" max="7" width="2.625" style="8" customWidth="1"/>
    <col min="8" max="8" width="1.00390625" style="3" customWidth="1"/>
    <col min="9" max="11" width="3.50390625" style="155" customWidth="1"/>
    <col min="12" max="12" width="3.50390625" style="8" customWidth="1"/>
    <col min="13" max="13" width="4.625" style="7" customWidth="1"/>
    <col min="14" max="14" width="6.625" style="14" customWidth="1"/>
    <col min="15" max="16" width="3.375" style="5" customWidth="1"/>
    <col min="17" max="17" width="6.125" style="38" customWidth="1"/>
    <col min="18" max="18" width="4.625" style="50" customWidth="1"/>
    <col min="19" max="19" width="4.875" style="7" customWidth="1"/>
    <col min="20" max="16384" width="9.375" style="1" customWidth="1"/>
  </cols>
  <sheetData>
    <row r="1" ht="13.5" thickBot="1"/>
    <row r="2" spans="1:19" s="53" customFormat="1" ht="17.25" thickBot="1" thickTop="1">
      <c r="A2" s="116"/>
      <c r="B2" s="117" t="s">
        <v>202</v>
      </c>
      <c r="C2" s="118" t="s">
        <v>203</v>
      </c>
      <c r="D2" s="119"/>
      <c r="E2" s="120"/>
      <c r="F2" s="121"/>
      <c r="G2" s="121"/>
      <c r="H2" s="119"/>
      <c r="I2" s="124" t="s">
        <v>306</v>
      </c>
      <c r="J2" s="122"/>
      <c r="K2" s="123"/>
      <c r="L2" s="123"/>
      <c r="M2" s="120" t="s">
        <v>294</v>
      </c>
      <c r="N2" s="121"/>
      <c r="O2" s="124"/>
      <c r="P2" s="124"/>
      <c r="Q2" s="125"/>
      <c r="R2" s="126"/>
      <c r="S2" s="136"/>
    </row>
    <row r="3" ht="6" customHeight="1" thickTop="1"/>
    <row r="4" spans="2:3" ht="12.75" customHeight="1" thickBot="1">
      <c r="B4" s="3" t="s">
        <v>292</v>
      </c>
      <c r="C4" s="50" t="s">
        <v>298</v>
      </c>
    </row>
    <row r="5" spans="1:19" s="3" customFormat="1" ht="13.5" thickBot="1" thickTop="1">
      <c r="A5" s="40" t="s">
        <v>97</v>
      </c>
      <c r="B5" s="41" t="s">
        <v>98</v>
      </c>
      <c r="C5" s="42"/>
      <c r="D5" s="43" t="s">
        <v>99</v>
      </c>
      <c r="E5" s="44" t="s">
        <v>100</v>
      </c>
      <c r="F5" s="44" t="s">
        <v>101</v>
      </c>
      <c r="G5" s="44" t="s">
        <v>102</v>
      </c>
      <c r="H5" s="49"/>
      <c r="I5" s="156" t="s">
        <v>103</v>
      </c>
      <c r="J5" s="156" t="s">
        <v>104</v>
      </c>
      <c r="K5" s="156" t="s">
        <v>105</v>
      </c>
      <c r="L5" s="157" t="s">
        <v>106</v>
      </c>
      <c r="M5" s="159" t="s">
        <v>107</v>
      </c>
      <c r="N5" s="47" t="str">
        <f>CHAR(198)</f>
        <v>Ć</v>
      </c>
      <c r="O5" s="44" t="s">
        <v>108</v>
      </c>
      <c r="P5" s="44" t="s">
        <v>109</v>
      </c>
      <c r="Q5" s="44" t="s">
        <v>110</v>
      </c>
      <c r="R5" s="48" t="s">
        <v>160</v>
      </c>
      <c r="S5" s="39"/>
    </row>
    <row r="6" spans="8:18" ht="6" customHeight="1" thickTop="1">
      <c r="H6" s="49"/>
      <c r="Q6" s="5"/>
      <c r="R6" s="39"/>
    </row>
    <row r="7" spans="1:20" ht="12.75">
      <c r="A7" s="127" t="s">
        <v>111</v>
      </c>
      <c r="B7" s="51" t="s">
        <v>67</v>
      </c>
      <c r="C7" s="17" t="s">
        <v>68</v>
      </c>
      <c r="D7" s="11" t="s">
        <v>165</v>
      </c>
      <c r="E7" s="10">
        <v>1478</v>
      </c>
      <c r="F7" s="10" t="s">
        <v>27</v>
      </c>
      <c r="G7" s="9">
        <v>1</v>
      </c>
      <c r="H7" s="49"/>
      <c r="I7" s="158">
        <v>26</v>
      </c>
      <c r="J7" s="158">
        <v>24</v>
      </c>
      <c r="K7" s="158">
        <v>23</v>
      </c>
      <c r="L7" s="9">
        <v>22</v>
      </c>
      <c r="M7" s="160">
        <v>95</v>
      </c>
      <c r="N7" s="15">
        <v>23.75</v>
      </c>
      <c r="O7" s="16">
        <v>4</v>
      </c>
      <c r="P7" s="10">
        <v>1</v>
      </c>
      <c r="Q7" s="10" t="s">
        <v>209</v>
      </c>
      <c r="R7" s="162">
        <v>58</v>
      </c>
      <c r="S7" s="39" t="s">
        <v>304</v>
      </c>
      <c r="T7" s="55"/>
    </row>
    <row r="8" spans="1:20" ht="12.75">
      <c r="A8" s="127" t="s">
        <v>112</v>
      </c>
      <c r="B8" s="51" t="s">
        <v>45</v>
      </c>
      <c r="C8" s="17" t="s">
        <v>46</v>
      </c>
      <c r="D8" s="11" t="s">
        <v>164</v>
      </c>
      <c r="E8" s="10">
        <v>986</v>
      </c>
      <c r="F8" s="10" t="s">
        <v>19</v>
      </c>
      <c r="G8" s="9">
        <v>1</v>
      </c>
      <c r="H8" s="49"/>
      <c r="I8" s="158">
        <v>21</v>
      </c>
      <c r="J8" s="158">
        <v>30</v>
      </c>
      <c r="K8" s="158">
        <v>23</v>
      </c>
      <c r="L8" s="9">
        <v>21</v>
      </c>
      <c r="M8" s="160">
        <v>95</v>
      </c>
      <c r="N8" s="15">
        <v>23.75</v>
      </c>
      <c r="O8" s="16">
        <v>9</v>
      </c>
      <c r="P8" s="10">
        <v>2</v>
      </c>
      <c r="Q8" s="10" t="s">
        <v>210</v>
      </c>
      <c r="R8" s="162">
        <v>56</v>
      </c>
      <c r="S8" s="39" t="s">
        <v>289</v>
      </c>
      <c r="T8" s="55"/>
    </row>
    <row r="9" spans="1:20" ht="12.75">
      <c r="A9" s="127" t="s">
        <v>113</v>
      </c>
      <c r="B9" s="51" t="s">
        <v>74</v>
      </c>
      <c r="C9" s="17" t="s">
        <v>75</v>
      </c>
      <c r="D9" s="11" t="s">
        <v>151</v>
      </c>
      <c r="E9" s="10">
        <v>1792</v>
      </c>
      <c r="F9" s="10" t="s">
        <v>19</v>
      </c>
      <c r="G9" s="9">
        <v>4</v>
      </c>
      <c r="H9" s="49"/>
      <c r="I9" s="158">
        <v>24</v>
      </c>
      <c r="J9" s="158">
        <v>24</v>
      </c>
      <c r="K9" s="158">
        <v>22</v>
      </c>
      <c r="L9" s="9">
        <v>26</v>
      </c>
      <c r="M9" s="160">
        <v>96</v>
      </c>
      <c r="N9" s="15">
        <v>24</v>
      </c>
      <c r="O9" s="16">
        <v>4</v>
      </c>
      <c r="P9" s="10">
        <v>0</v>
      </c>
      <c r="Q9" s="10" t="s">
        <v>211</v>
      </c>
      <c r="R9" s="162">
        <v>53</v>
      </c>
      <c r="T9" s="55"/>
    </row>
    <row r="10" spans="1:20" ht="12.75">
      <c r="A10" s="127" t="s">
        <v>114</v>
      </c>
      <c r="B10" s="51" t="s">
        <v>63</v>
      </c>
      <c r="C10" s="17" t="s">
        <v>18</v>
      </c>
      <c r="D10" s="11" t="s">
        <v>165</v>
      </c>
      <c r="E10" s="10">
        <v>1689</v>
      </c>
      <c r="F10" s="10" t="s">
        <v>19</v>
      </c>
      <c r="G10" s="9">
        <v>1</v>
      </c>
      <c r="H10" s="49"/>
      <c r="I10" s="158">
        <v>26</v>
      </c>
      <c r="J10" s="158">
        <v>27</v>
      </c>
      <c r="K10" s="158">
        <v>25</v>
      </c>
      <c r="L10" s="9">
        <v>25</v>
      </c>
      <c r="M10" s="160">
        <v>103</v>
      </c>
      <c r="N10" s="15">
        <v>25.75</v>
      </c>
      <c r="O10" s="16">
        <v>2</v>
      </c>
      <c r="P10" s="10">
        <v>1</v>
      </c>
      <c r="Q10" s="10">
        <v>45</v>
      </c>
      <c r="R10" s="162">
        <v>45</v>
      </c>
      <c r="T10" s="55"/>
    </row>
    <row r="11" spans="1:20" ht="12.75">
      <c r="A11" s="127" t="s">
        <v>115</v>
      </c>
      <c r="B11" s="51" t="s">
        <v>63</v>
      </c>
      <c r="C11" s="17" t="s">
        <v>64</v>
      </c>
      <c r="D11" s="11" t="s">
        <v>165</v>
      </c>
      <c r="E11" s="10">
        <v>1388</v>
      </c>
      <c r="F11" s="10" t="s">
        <v>27</v>
      </c>
      <c r="G11" s="9">
        <v>2</v>
      </c>
      <c r="H11" s="49"/>
      <c r="I11" s="158">
        <v>22</v>
      </c>
      <c r="J11" s="158">
        <v>27</v>
      </c>
      <c r="K11" s="158">
        <v>25</v>
      </c>
      <c r="L11" s="9">
        <v>35</v>
      </c>
      <c r="M11" s="160">
        <v>109</v>
      </c>
      <c r="N11" s="15">
        <v>27.25</v>
      </c>
      <c r="O11" s="16">
        <v>13</v>
      </c>
      <c r="P11" s="10">
        <v>2</v>
      </c>
      <c r="Q11" s="10">
        <v>39</v>
      </c>
      <c r="R11" s="162">
        <v>39</v>
      </c>
      <c r="T11" s="55"/>
    </row>
    <row r="12" spans="1:20" ht="12.75">
      <c r="A12" s="127" t="s">
        <v>116</v>
      </c>
      <c r="B12" s="51" t="s">
        <v>17</v>
      </c>
      <c r="C12" s="17" t="s">
        <v>18</v>
      </c>
      <c r="D12" s="11" t="s">
        <v>154</v>
      </c>
      <c r="E12" s="10">
        <v>243</v>
      </c>
      <c r="F12" s="10" t="s">
        <v>19</v>
      </c>
      <c r="G12" s="9">
        <v>4</v>
      </c>
      <c r="H12" s="49"/>
      <c r="I12" s="158">
        <v>26</v>
      </c>
      <c r="J12" s="158">
        <v>32</v>
      </c>
      <c r="K12" s="158">
        <v>34</v>
      </c>
      <c r="L12" s="9">
        <v>32</v>
      </c>
      <c r="M12" s="160">
        <v>124</v>
      </c>
      <c r="N12" s="15">
        <v>31</v>
      </c>
      <c r="O12" s="16">
        <v>8</v>
      </c>
      <c r="P12" s="10">
        <v>0</v>
      </c>
      <c r="Q12" s="10">
        <v>24</v>
      </c>
      <c r="R12" s="162">
        <v>24</v>
      </c>
      <c r="T12" s="55"/>
    </row>
    <row r="13" spans="1:20" ht="12.75">
      <c r="A13" s="127" t="s">
        <v>117</v>
      </c>
      <c r="B13" s="51" t="s">
        <v>181</v>
      </c>
      <c r="C13" s="17" t="s">
        <v>44</v>
      </c>
      <c r="D13" s="11" t="s">
        <v>153</v>
      </c>
      <c r="E13" s="10">
        <v>985</v>
      </c>
      <c r="F13" s="10" t="s">
        <v>27</v>
      </c>
      <c r="G13" s="9">
        <v>4</v>
      </c>
      <c r="H13" s="49"/>
      <c r="I13" s="158">
        <v>27</v>
      </c>
      <c r="J13" s="158">
        <v>29</v>
      </c>
      <c r="K13" s="158">
        <v>30</v>
      </c>
      <c r="L13" s="9">
        <v>38</v>
      </c>
      <c r="M13" s="160">
        <v>124</v>
      </c>
      <c r="N13" s="15">
        <v>31</v>
      </c>
      <c r="O13" s="16">
        <v>11</v>
      </c>
      <c r="P13" s="10">
        <v>1</v>
      </c>
      <c r="Q13" s="10">
        <v>24</v>
      </c>
      <c r="R13" s="162">
        <v>24</v>
      </c>
      <c r="T13" s="55"/>
    </row>
    <row r="14" spans="1:20" ht="12.75">
      <c r="A14" s="127" t="s">
        <v>189</v>
      </c>
      <c r="B14" s="51" t="s">
        <v>25</v>
      </c>
      <c r="C14" s="17" t="s">
        <v>26</v>
      </c>
      <c r="D14" s="11" t="s">
        <v>153</v>
      </c>
      <c r="E14" s="10">
        <v>535</v>
      </c>
      <c r="F14" s="10" t="s">
        <v>27</v>
      </c>
      <c r="G14" s="9">
        <v>4</v>
      </c>
      <c r="H14" s="49"/>
      <c r="I14" s="158">
        <v>31</v>
      </c>
      <c r="J14" s="158">
        <v>29</v>
      </c>
      <c r="K14" s="158">
        <v>37</v>
      </c>
      <c r="L14" s="9">
        <v>31</v>
      </c>
      <c r="M14" s="160">
        <v>128</v>
      </c>
      <c r="N14" s="15">
        <v>32</v>
      </c>
      <c r="O14" s="16">
        <v>8</v>
      </c>
      <c r="P14" s="10">
        <v>0</v>
      </c>
      <c r="Q14" s="10">
        <v>20</v>
      </c>
      <c r="R14" s="162">
        <v>20</v>
      </c>
      <c r="T14" s="55"/>
    </row>
    <row r="15" spans="1:20" ht="12.75">
      <c r="A15" s="127" t="s">
        <v>118</v>
      </c>
      <c r="B15" s="51" t="s">
        <v>28</v>
      </c>
      <c r="C15" s="17" t="s">
        <v>29</v>
      </c>
      <c r="D15" s="11" t="s">
        <v>169</v>
      </c>
      <c r="E15" s="10">
        <v>600</v>
      </c>
      <c r="F15" s="10" t="s">
        <v>27</v>
      </c>
      <c r="G15" s="9">
        <v>4</v>
      </c>
      <c r="H15" s="49"/>
      <c r="I15" s="158">
        <v>38</v>
      </c>
      <c r="J15" s="158">
        <v>30</v>
      </c>
      <c r="K15" s="158">
        <v>32</v>
      </c>
      <c r="L15" s="9">
        <v>32</v>
      </c>
      <c r="M15" s="160">
        <v>132</v>
      </c>
      <c r="N15" s="15">
        <v>33</v>
      </c>
      <c r="O15" s="16">
        <v>8</v>
      </c>
      <c r="P15" s="10">
        <v>0</v>
      </c>
      <c r="Q15" s="10">
        <v>16</v>
      </c>
      <c r="R15" s="162">
        <v>16</v>
      </c>
      <c r="T15" s="55"/>
    </row>
    <row r="16" spans="1:20" ht="12.75">
      <c r="A16" s="127" t="s">
        <v>119</v>
      </c>
      <c r="B16" s="51" t="s">
        <v>187</v>
      </c>
      <c r="C16" s="17" t="s">
        <v>88</v>
      </c>
      <c r="D16" s="11" t="s">
        <v>188</v>
      </c>
      <c r="E16" s="10">
        <v>2740</v>
      </c>
      <c r="F16" s="10" t="s">
        <v>19</v>
      </c>
      <c r="G16" s="9" t="s">
        <v>7</v>
      </c>
      <c r="H16" s="49"/>
      <c r="I16" s="158">
        <v>38</v>
      </c>
      <c r="J16" s="158">
        <v>31</v>
      </c>
      <c r="K16" s="158">
        <v>35</v>
      </c>
      <c r="L16" s="9">
        <v>32</v>
      </c>
      <c r="M16" s="160">
        <v>136</v>
      </c>
      <c r="N16" s="15">
        <v>34</v>
      </c>
      <c r="O16" s="16">
        <v>7</v>
      </c>
      <c r="P16" s="10">
        <v>3</v>
      </c>
      <c r="Q16" s="10">
        <v>12</v>
      </c>
      <c r="R16" s="162">
        <v>12</v>
      </c>
      <c r="T16" s="55"/>
    </row>
    <row r="17" spans="1:20" ht="12.75">
      <c r="A17" s="127" t="s">
        <v>163</v>
      </c>
      <c r="B17" s="51" t="s">
        <v>94</v>
      </c>
      <c r="C17" s="17" t="s">
        <v>18</v>
      </c>
      <c r="D17" s="11" t="s">
        <v>153</v>
      </c>
      <c r="E17" s="10">
        <v>2570</v>
      </c>
      <c r="F17" s="10" t="s">
        <v>19</v>
      </c>
      <c r="G17" s="9">
        <v>4</v>
      </c>
      <c r="H17" s="49"/>
      <c r="I17" s="158">
        <v>32</v>
      </c>
      <c r="J17" s="158">
        <v>35</v>
      </c>
      <c r="K17" s="158">
        <v>42</v>
      </c>
      <c r="L17" s="9">
        <v>36</v>
      </c>
      <c r="M17" s="160">
        <v>145</v>
      </c>
      <c r="N17" s="15">
        <v>36.25</v>
      </c>
      <c r="O17" s="16">
        <v>10</v>
      </c>
      <c r="P17" s="10">
        <v>1</v>
      </c>
      <c r="Q17" s="10">
        <v>3</v>
      </c>
      <c r="R17" s="162">
        <v>3</v>
      </c>
      <c r="T17" s="55"/>
    </row>
    <row r="18" ht="6" customHeight="1">
      <c r="H18" s="49"/>
    </row>
    <row r="19" spans="2:8" ht="12.75" customHeight="1" thickBot="1">
      <c r="B19" s="3" t="s">
        <v>292</v>
      </c>
      <c r="C19" s="50" t="s">
        <v>297</v>
      </c>
      <c r="H19" s="49"/>
    </row>
    <row r="20" spans="1:19" ht="12.75" customHeight="1" thickBot="1" thickTop="1">
      <c r="A20" s="40" t="s">
        <v>97</v>
      </c>
      <c r="B20" s="41" t="s">
        <v>98</v>
      </c>
      <c r="C20" s="42"/>
      <c r="D20" s="43" t="s">
        <v>99</v>
      </c>
      <c r="E20" s="44" t="s">
        <v>100</v>
      </c>
      <c r="F20" s="44" t="s">
        <v>101</v>
      </c>
      <c r="G20" s="44" t="s">
        <v>102</v>
      </c>
      <c r="H20" s="49"/>
      <c r="I20" s="156" t="s">
        <v>103</v>
      </c>
      <c r="J20" s="156" t="s">
        <v>104</v>
      </c>
      <c r="K20" s="156" t="s">
        <v>105</v>
      </c>
      <c r="L20" s="157" t="s">
        <v>106</v>
      </c>
      <c r="M20" s="159" t="s">
        <v>107</v>
      </c>
      <c r="N20" s="47" t="str">
        <f>CHAR(198)</f>
        <v>Ć</v>
      </c>
      <c r="O20" s="44" t="s">
        <v>108</v>
      </c>
      <c r="P20" s="44" t="s">
        <v>109</v>
      </c>
      <c r="Q20" s="44" t="s">
        <v>110</v>
      </c>
      <c r="R20" s="48" t="s">
        <v>160</v>
      </c>
      <c r="S20" s="39"/>
    </row>
    <row r="21" spans="8:18" ht="12.75" customHeight="1" thickTop="1">
      <c r="H21" s="49"/>
      <c r="R21" s="39"/>
    </row>
    <row r="22" spans="1:18" ht="12.75" customHeight="1">
      <c r="A22" s="127" t="s">
        <v>111</v>
      </c>
      <c r="B22" s="51" t="s">
        <v>32</v>
      </c>
      <c r="C22" s="17" t="s">
        <v>9</v>
      </c>
      <c r="D22" s="11" t="s">
        <v>165</v>
      </c>
      <c r="E22" s="10">
        <v>652</v>
      </c>
      <c r="F22" s="10" t="s">
        <v>4</v>
      </c>
      <c r="G22" s="9">
        <v>2</v>
      </c>
      <c r="H22" s="49"/>
      <c r="I22" s="158">
        <v>26</v>
      </c>
      <c r="J22" s="158">
        <v>26</v>
      </c>
      <c r="K22" s="158">
        <v>22</v>
      </c>
      <c r="L22" s="9">
        <v>23</v>
      </c>
      <c r="M22" s="160">
        <v>97</v>
      </c>
      <c r="N22" s="15">
        <v>24.25</v>
      </c>
      <c r="O22" s="16">
        <v>4</v>
      </c>
      <c r="P22" s="10">
        <v>3</v>
      </c>
      <c r="Q22" s="127" t="s">
        <v>190</v>
      </c>
      <c r="R22" s="162">
        <v>56</v>
      </c>
    </row>
    <row r="23" spans="1:18" ht="12.75" customHeight="1">
      <c r="A23" s="127" t="s">
        <v>112</v>
      </c>
      <c r="B23" s="51" t="s">
        <v>8</v>
      </c>
      <c r="C23" s="17" t="s">
        <v>9</v>
      </c>
      <c r="D23" s="11" t="s">
        <v>165</v>
      </c>
      <c r="E23" s="10">
        <v>230</v>
      </c>
      <c r="F23" s="10" t="s">
        <v>4</v>
      </c>
      <c r="G23" s="9">
        <v>1</v>
      </c>
      <c r="H23" s="49"/>
      <c r="I23" s="158">
        <v>23</v>
      </c>
      <c r="J23" s="158">
        <v>22</v>
      </c>
      <c r="K23" s="158">
        <v>30</v>
      </c>
      <c r="L23" s="9">
        <v>23</v>
      </c>
      <c r="M23" s="160">
        <v>98</v>
      </c>
      <c r="N23" s="15">
        <v>24.5</v>
      </c>
      <c r="O23" s="16">
        <v>8</v>
      </c>
      <c r="P23" s="10">
        <v>0</v>
      </c>
      <c r="Q23" s="127" t="s">
        <v>191</v>
      </c>
      <c r="R23" s="162">
        <v>53</v>
      </c>
    </row>
    <row r="24" spans="1:19" ht="12.75" customHeight="1">
      <c r="A24" s="127" t="s">
        <v>113</v>
      </c>
      <c r="B24" s="51" t="s">
        <v>0</v>
      </c>
      <c r="C24" s="17" t="s">
        <v>1</v>
      </c>
      <c r="D24" s="11" t="s">
        <v>151</v>
      </c>
      <c r="E24" s="10">
        <v>202</v>
      </c>
      <c r="F24" s="10" t="s">
        <v>4</v>
      </c>
      <c r="G24" s="9">
        <v>2</v>
      </c>
      <c r="H24" s="49"/>
      <c r="I24" s="158">
        <v>24</v>
      </c>
      <c r="J24" s="158">
        <v>24</v>
      </c>
      <c r="K24" s="158">
        <v>25</v>
      </c>
      <c r="L24" s="9">
        <v>27</v>
      </c>
      <c r="M24" s="160">
        <v>100</v>
      </c>
      <c r="N24" s="15">
        <v>25</v>
      </c>
      <c r="O24" s="16">
        <v>3</v>
      </c>
      <c r="P24" s="10">
        <v>1</v>
      </c>
      <c r="Q24" s="127" t="s">
        <v>192</v>
      </c>
      <c r="R24" s="162">
        <v>49</v>
      </c>
      <c r="S24" s="39" t="s">
        <v>290</v>
      </c>
    </row>
    <row r="25" spans="1:19" ht="12.75" customHeight="1">
      <c r="A25" s="127" t="s">
        <v>114</v>
      </c>
      <c r="B25" s="51" t="s">
        <v>20</v>
      </c>
      <c r="C25" s="17" t="s">
        <v>21</v>
      </c>
      <c r="D25" s="11" t="s">
        <v>145</v>
      </c>
      <c r="E25" s="10">
        <v>262</v>
      </c>
      <c r="F25" s="10" t="s">
        <v>4</v>
      </c>
      <c r="G25" s="9">
        <v>4</v>
      </c>
      <c r="H25" s="49"/>
      <c r="I25" s="158">
        <v>26</v>
      </c>
      <c r="J25" s="158">
        <v>24</v>
      </c>
      <c r="K25" s="158">
        <v>25</v>
      </c>
      <c r="L25" s="9">
        <v>25</v>
      </c>
      <c r="M25" s="160">
        <v>100</v>
      </c>
      <c r="N25" s="15">
        <v>25</v>
      </c>
      <c r="O25" s="16">
        <v>2</v>
      </c>
      <c r="P25" s="10">
        <v>0</v>
      </c>
      <c r="Q25" s="127" t="s">
        <v>193</v>
      </c>
      <c r="R25" s="162">
        <v>48</v>
      </c>
      <c r="S25" s="39" t="s">
        <v>291</v>
      </c>
    </row>
    <row r="26" spans="1:19" ht="12.75" customHeight="1">
      <c r="A26" s="127" t="s">
        <v>115</v>
      </c>
      <c r="B26" s="51" t="s">
        <v>34</v>
      </c>
      <c r="C26" s="17" t="s">
        <v>35</v>
      </c>
      <c r="D26" s="11" t="s">
        <v>145</v>
      </c>
      <c r="E26" s="10">
        <v>696</v>
      </c>
      <c r="F26" s="10" t="s">
        <v>4</v>
      </c>
      <c r="G26" s="9">
        <v>2</v>
      </c>
      <c r="H26" s="49"/>
      <c r="I26" s="158">
        <v>29</v>
      </c>
      <c r="J26" s="158">
        <v>25</v>
      </c>
      <c r="K26" s="158">
        <v>22</v>
      </c>
      <c r="L26" s="9">
        <v>24</v>
      </c>
      <c r="M26" s="160">
        <v>100</v>
      </c>
      <c r="N26" s="15">
        <v>25</v>
      </c>
      <c r="O26" s="16">
        <v>7</v>
      </c>
      <c r="P26" s="10">
        <v>1</v>
      </c>
      <c r="Q26" s="127" t="s">
        <v>193</v>
      </c>
      <c r="R26" s="162">
        <v>48</v>
      </c>
      <c r="S26" s="39" t="s">
        <v>305</v>
      </c>
    </row>
    <row r="27" spans="1:18" ht="12.75" customHeight="1">
      <c r="A27" s="127" t="s">
        <v>116</v>
      </c>
      <c r="B27" s="51" t="s">
        <v>56</v>
      </c>
      <c r="C27" s="17" t="s">
        <v>57</v>
      </c>
      <c r="D27" s="11" t="s">
        <v>151</v>
      </c>
      <c r="E27" s="10">
        <v>1136</v>
      </c>
      <c r="F27" s="10" t="s">
        <v>4</v>
      </c>
      <c r="G27" s="9">
        <v>2</v>
      </c>
      <c r="H27" s="49"/>
      <c r="I27" s="158">
        <v>27</v>
      </c>
      <c r="J27" s="158">
        <v>27</v>
      </c>
      <c r="K27" s="158">
        <v>23</v>
      </c>
      <c r="L27" s="9">
        <v>26</v>
      </c>
      <c r="M27" s="160">
        <v>103</v>
      </c>
      <c r="N27" s="15">
        <v>25.75</v>
      </c>
      <c r="O27" s="16">
        <v>4</v>
      </c>
      <c r="P27" s="10">
        <v>1</v>
      </c>
      <c r="Q27" s="127" t="s">
        <v>194</v>
      </c>
      <c r="R27" s="162">
        <v>45</v>
      </c>
    </row>
    <row r="28" spans="1:18" ht="12.75" customHeight="1">
      <c r="A28" s="127" t="s">
        <v>117</v>
      </c>
      <c r="B28" s="51" t="s">
        <v>13</v>
      </c>
      <c r="C28" s="17" t="s">
        <v>14</v>
      </c>
      <c r="D28" s="11" t="s">
        <v>165</v>
      </c>
      <c r="E28" s="10">
        <v>235</v>
      </c>
      <c r="F28" s="10" t="s">
        <v>4</v>
      </c>
      <c r="G28" s="9">
        <v>2</v>
      </c>
      <c r="H28" s="49"/>
      <c r="I28" s="158">
        <v>26</v>
      </c>
      <c r="J28" s="158">
        <v>29</v>
      </c>
      <c r="K28" s="158">
        <v>24</v>
      </c>
      <c r="L28" s="9">
        <v>26</v>
      </c>
      <c r="M28" s="160">
        <v>105</v>
      </c>
      <c r="N28" s="15">
        <v>26.25</v>
      </c>
      <c r="O28" s="16">
        <v>5</v>
      </c>
      <c r="P28" s="10">
        <v>0</v>
      </c>
      <c r="Q28" s="127" t="s">
        <v>195</v>
      </c>
      <c r="R28" s="162">
        <v>43</v>
      </c>
    </row>
    <row r="29" spans="1:18" ht="12.75" customHeight="1">
      <c r="A29" s="127" t="s">
        <v>189</v>
      </c>
      <c r="B29" s="51" t="s">
        <v>23</v>
      </c>
      <c r="C29" s="17" t="s">
        <v>24</v>
      </c>
      <c r="D29" s="11" t="s">
        <v>153</v>
      </c>
      <c r="E29" s="10">
        <v>433</v>
      </c>
      <c r="F29" s="10" t="s">
        <v>4</v>
      </c>
      <c r="G29" s="9">
        <v>2</v>
      </c>
      <c r="H29" s="49"/>
      <c r="I29" s="158">
        <v>30</v>
      </c>
      <c r="J29" s="158">
        <v>27</v>
      </c>
      <c r="K29" s="158">
        <v>23</v>
      </c>
      <c r="L29" s="9">
        <v>27</v>
      </c>
      <c r="M29" s="160">
        <v>107</v>
      </c>
      <c r="N29" s="15">
        <v>26.75</v>
      </c>
      <c r="O29" s="16">
        <v>7</v>
      </c>
      <c r="P29" s="10">
        <v>0</v>
      </c>
      <c r="Q29" s="127" t="s">
        <v>196</v>
      </c>
      <c r="R29" s="162">
        <v>41</v>
      </c>
    </row>
    <row r="30" spans="1:18" ht="12.75" customHeight="1">
      <c r="A30" s="127" t="s">
        <v>118</v>
      </c>
      <c r="B30" s="51" t="s">
        <v>15</v>
      </c>
      <c r="C30" s="17" t="s">
        <v>16</v>
      </c>
      <c r="D30" s="11" t="s">
        <v>154</v>
      </c>
      <c r="E30" s="10">
        <v>238</v>
      </c>
      <c r="F30" s="10" t="s">
        <v>4</v>
      </c>
      <c r="G30" s="9">
        <v>4</v>
      </c>
      <c r="H30" s="49"/>
      <c r="I30" s="158">
        <v>29</v>
      </c>
      <c r="J30" s="158">
        <v>31</v>
      </c>
      <c r="K30" s="158">
        <v>33</v>
      </c>
      <c r="L30" s="9">
        <v>29</v>
      </c>
      <c r="M30" s="160">
        <v>122</v>
      </c>
      <c r="N30" s="15">
        <v>30.5</v>
      </c>
      <c r="O30" s="16">
        <v>4</v>
      </c>
      <c r="P30" s="10">
        <v>2</v>
      </c>
      <c r="Q30" s="127" t="s">
        <v>197</v>
      </c>
      <c r="R30" s="162">
        <v>26</v>
      </c>
    </row>
    <row r="31" spans="1:18" ht="12.75" customHeight="1">
      <c r="A31" s="127" t="s">
        <v>119</v>
      </c>
      <c r="B31" s="51" t="s">
        <v>2</v>
      </c>
      <c r="C31" s="17" t="s">
        <v>3</v>
      </c>
      <c r="D31" s="11" t="s">
        <v>169</v>
      </c>
      <c r="E31" s="10">
        <v>212</v>
      </c>
      <c r="F31" s="10" t="s">
        <v>4</v>
      </c>
      <c r="G31" s="9">
        <v>4</v>
      </c>
      <c r="H31" s="49"/>
      <c r="I31" s="158">
        <v>30</v>
      </c>
      <c r="J31" s="158">
        <v>38</v>
      </c>
      <c r="K31" s="158">
        <v>29</v>
      </c>
      <c r="L31" s="9">
        <v>31</v>
      </c>
      <c r="M31" s="160">
        <v>128</v>
      </c>
      <c r="N31" s="15">
        <v>32</v>
      </c>
      <c r="O31" s="16">
        <v>9</v>
      </c>
      <c r="P31" s="10">
        <v>1</v>
      </c>
      <c r="Q31" s="127" t="s">
        <v>198</v>
      </c>
      <c r="R31" s="162">
        <v>20</v>
      </c>
    </row>
    <row r="32" spans="1:18" ht="12.75" customHeight="1">
      <c r="A32" s="127" t="s">
        <v>163</v>
      </c>
      <c r="B32" s="51" t="s">
        <v>82</v>
      </c>
      <c r="C32" s="17" t="s">
        <v>83</v>
      </c>
      <c r="D32" s="11" t="s">
        <v>154</v>
      </c>
      <c r="E32" s="10">
        <v>2407</v>
      </c>
      <c r="F32" s="10" t="s">
        <v>4</v>
      </c>
      <c r="G32" s="9">
        <v>4</v>
      </c>
      <c r="H32" s="49"/>
      <c r="I32" s="158">
        <v>29</v>
      </c>
      <c r="J32" s="158">
        <v>31</v>
      </c>
      <c r="K32" s="158">
        <v>34</v>
      </c>
      <c r="L32" s="9">
        <v>37</v>
      </c>
      <c r="M32" s="160">
        <v>131</v>
      </c>
      <c r="N32" s="15">
        <v>32.75</v>
      </c>
      <c r="O32" s="16">
        <v>8</v>
      </c>
      <c r="P32" s="10">
        <v>3</v>
      </c>
      <c r="Q32" s="127" t="s">
        <v>199</v>
      </c>
      <c r="R32" s="162">
        <v>17</v>
      </c>
    </row>
    <row r="33" spans="1:18" ht="12.75" customHeight="1">
      <c r="A33" s="127" t="s">
        <v>120</v>
      </c>
      <c r="B33" s="51" t="s">
        <v>5</v>
      </c>
      <c r="C33" s="17" t="s">
        <v>6</v>
      </c>
      <c r="D33" s="11" t="s">
        <v>153</v>
      </c>
      <c r="E33" s="10">
        <v>225</v>
      </c>
      <c r="F33" s="10" t="s">
        <v>4</v>
      </c>
      <c r="G33" s="9" t="s">
        <v>7</v>
      </c>
      <c r="H33" s="49"/>
      <c r="I33" s="158">
        <v>37</v>
      </c>
      <c r="J33" s="158">
        <v>35</v>
      </c>
      <c r="K33" s="158">
        <v>31</v>
      </c>
      <c r="L33" s="9">
        <v>32</v>
      </c>
      <c r="M33" s="160">
        <v>135</v>
      </c>
      <c r="N33" s="15">
        <v>33.75</v>
      </c>
      <c r="O33" s="16">
        <v>6</v>
      </c>
      <c r="P33" s="10">
        <v>3</v>
      </c>
      <c r="Q33" s="127" t="s">
        <v>200</v>
      </c>
      <c r="R33" s="162">
        <v>13</v>
      </c>
    </row>
    <row r="34" spans="1:18" ht="12.75" customHeight="1">
      <c r="A34" s="127" t="s">
        <v>121</v>
      </c>
      <c r="B34" s="51" t="s">
        <v>84</v>
      </c>
      <c r="C34" s="17" t="s">
        <v>14</v>
      </c>
      <c r="D34" s="11" t="s">
        <v>153</v>
      </c>
      <c r="E34" s="10">
        <v>2395</v>
      </c>
      <c r="F34" s="10" t="s">
        <v>4</v>
      </c>
      <c r="G34" s="9" t="s">
        <v>7</v>
      </c>
      <c r="H34" s="49"/>
      <c r="I34" s="158">
        <v>27</v>
      </c>
      <c r="J34" s="158">
        <v>33</v>
      </c>
      <c r="K34" s="158">
        <v>34</v>
      </c>
      <c r="L34" s="9">
        <v>44</v>
      </c>
      <c r="M34" s="160">
        <v>138</v>
      </c>
      <c r="N34" s="15">
        <v>34.5</v>
      </c>
      <c r="O34" s="16">
        <v>17</v>
      </c>
      <c r="P34" s="10">
        <v>1</v>
      </c>
      <c r="Q34" s="127" t="s">
        <v>201</v>
      </c>
      <c r="R34" s="162">
        <v>10</v>
      </c>
    </row>
    <row r="35" ht="6" customHeight="1">
      <c r="H35" s="49"/>
    </row>
    <row r="36" spans="2:8" ht="12.75" customHeight="1" thickBot="1">
      <c r="B36" s="3" t="s">
        <v>292</v>
      </c>
      <c r="C36" s="50" t="s">
        <v>300</v>
      </c>
      <c r="H36" s="49"/>
    </row>
    <row r="37" spans="1:19" s="3" customFormat="1" ht="13.5" thickBot="1" thickTop="1">
      <c r="A37" s="40" t="s">
        <v>97</v>
      </c>
      <c r="B37" s="41" t="s">
        <v>98</v>
      </c>
      <c r="C37" s="42"/>
      <c r="D37" s="43" t="s">
        <v>99</v>
      </c>
      <c r="E37" s="44" t="s">
        <v>100</v>
      </c>
      <c r="F37" s="44" t="s">
        <v>101</v>
      </c>
      <c r="G37" s="44" t="s">
        <v>102</v>
      </c>
      <c r="H37" s="49"/>
      <c r="I37" s="156" t="s">
        <v>103</v>
      </c>
      <c r="J37" s="156" t="s">
        <v>104</v>
      </c>
      <c r="K37" s="156" t="s">
        <v>105</v>
      </c>
      <c r="L37" s="157" t="s">
        <v>106</v>
      </c>
      <c r="M37" s="159" t="s">
        <v>107</v>
      </c>
      <c r="N37" s="47" t="str">
        <f>CHAR(198)</f>
        <v>Ć</v>
      </c>
      <c r="O37" s="44" t="s">
        <v>108</v>
      </c>
      <c r="P37" s="44" t="s">
        <v>109</v>
      </c>
      <c r="Q37" s="44" t="s">
        <v>110</v>
      </c>
      <c r="R37" s="48" t="s">
        <v>160</v>
      </c>
      <c r="S37" s="39"/>
    </row>
    <row r="38" spans="8:18" ht="6" customHeight="1" thickTop="1">
      <c r="H38" s="49"/>
      <c r="Q38" s="5"/>
      <c r="R38" s="39"/>
    </row>
    <row r="39" spans="1:20" ht="12.75">
      <c r="A39" s="127" t="s">
        <v>111</v>
      </c>
      <c r="B39" s="51" t="s">
        <v>91</v>
      </c>
      <c r="C39" s="17" t="s">
        <v>92</v>
      </c>
      <c r="D39" s="11" t="s">
        <v>145</v>
      </c>
      <c r="E39" s="10">
        <v>2503</v>
      </c>
      <c r="F39" s="10" t="s">
        <v>73</v>
      </c>
      <c r="G39" s="9">
        <v>3</v>
      </c>
      <c r="H39" s="49"/>
      <c r="I39" s="158">
        <v>26</v>
      </c>
      <c r="J39" s="158">
        <v>25</v>
      </c>
      <c r="K39" s="158">
        <v>26</v>
      </c>
      <c r="L39" s="9">
        <v>27</v>
      </c>
      <c r="M39" s="160">
        <v>104</v>
      </c>
      <c r="N39" s="15">
        <v>26</v>
      </c>
      <c r="O39" s="16">
        <v>2</v>
      </c>
      <c r="P39" s="10">
        <v>0</v>
      </c>
      <c r="Q39" s="10" t="s">
        <v>204</v>
      </c>
      <c r="R39" s="162">
        <v>49</v>
      </c>
      <c r="T39" s="55"/>
    </row>
    <row r="40" spans="1:20" ht="12.75">
      <c r="A40" s="127" t="s">
        <v>112</v>
      </c>
      <c r="B40" s="51" t="s">
        <v>90</v>
      </c>
      <c r="C40" s="17" t="s">
        <v>78</v>
      </c>
      <c r="D40" s="11" t="s">
        <v>164</v>
      </c>
      <c r="E40" s="10">
        <v>2496</v>
      </c>
      <c r="F40" s="10" t="s">
        <v>73</v>
      </c>
      <c r="G40" s="9">
        <v>1</v>
      </c>
      <c r="H40" s="49"/>
      <c r="I40" s="158">
        <v>24</v>
      </c>
      <c r="J40" s="158">
        <v>27</v>
      </c>
      <c r="K40" s="158">
        <v>27</v>
      </c>
      <c r="L40" s="9">
        <v>28</v>
      </c>
      <c r="M40" s="160">
        <v>106</v>
      </c>
      <c r="N40" s="15">
        <v>26.5</v>
      </c>
      <c r="O40" s="16">
        <v>4</v>
      </c>
      <c r="P40" s="10">
        <v>0</v>
      </c>
      <c r="Q40" s="10" t="s">
        <v>205</v>
      </c>
      <c r="R40" s="162">
        <v>45</v>
      </c>
      <c r="T40" s="55"/>
    </row>
    <row r="41" spans="1:20" ht="12.75">
      <c r="A41" s="127" t="s">
        <v>113</v>
      </c>
      <c r="B41" s="51" t="s">
        <v>87</v>
      </c>
      <c r="C41" s="17" t="s">
        <v>58</v>
      </c>
      <c r="D41" s="11" t="s">
        <v>96</v>
      </c>
      <c r="E41" s="10">
        <v>2403</v>
      </c>
      <c r="F41" s="10" t="s">
        <v>73</v>
      </c>
      <c r="G41" s="9">
        <v>3</v>
      </c>
      <c r="H41" s="49"/>
      <c r="I41" s="158">
        <v>23</v>
      </c>
      <c r="J41" s="158">
        <v>30</v>
      </c>
      <c r="K41" s="158">
        <v>28</v>
      </c>
      <c r="L41" s="9">
        <v>27</v>
      </c>
      <c r="M41" s="160">
        <v>108</v>
      </c>
      <c r="N41" s="15">
        <v>27</v>
      </c>
      <c r="O41" s="16">
        <v>7</v>
      </c>
      <c r="P41" s="10">
        <v>1</v>
      </c>
      <c r="Q41" s="10" t="s">
        <v>206</v>
      </c>
      <c r="R41" s="162">
        <v>41</v>
      </c>
      <c r="T41" s="55"/>
    </row>
    <row r="42" spans="1:20" ht="12.75">
      <c r="A42" s="127" t="s">
        <v>114</v>
      </c>
      <c r="B42" s="51" t="s">
        <v>84</v>
      </c>
      <c r="C42" s="17" t="s">
        <v>9</v>
      </c>
      <c r="D42" s="11" t="s">
        <v>153</v>
      </c>
      <c r="E42" s="10">
        <v>2396</v>
      </c>
      <c r="F42" s="10" t="s">
        <v>73</v>
      </c>
      <c r="G42" s="9">
        <v>3</v>
      </c>
      <c r="H42" s="49"/>
      <c r="I42" s="158">
        <v>30</v>
      </c>
      <c r="J42" s="158">
        <v>30</v>
      </c>
      <c r="K42" s="158">
        <v>24</v>
      </c>
      <c r="L42" s="9">
        <v>27</v>
      </c>
      <c r="M42" s="160">
        <v>111</v>
      </c>
      <c r="N42" s="15">
        <v>27.75</v>
      </c>
      <c r="O42" s="16">
        <v>6</v>
      </c>
      <c r="P42" s="10">
        <v>3</v>
      </c>
      <c r="Q42" s="10">
        <v>37</v>
      </c>
      <c r="R42" s="162">
        <v>37</v>
      </c>
      <c r="T42" s="55"/>
    </row>
    <row r="43" spans="1:20" ht="12.75">
      <c r="A43" s="127" t="s">
        <v>115</v>
      </c>
      <c r="B43" s="51" t="s">
        <v>95</v>
      </c>
      <c r="C43" s="17" t="s">
        <v>88</v>
      </c>
      <c r="D43" s="11" t="s">
        <v>167</v>
      </c>
      <c r="E43" s="10">
        <v>2588</v>
      </c>
      <c r="F43" s="10" t="s">
        <v>73</v>
      </c>
      <c r="G43" s="9" t="s">
        <v>7</v>
      </c>
      <c r="H43" s="49"/>
      <c r="I43" s="158">
        <v>29</v>
      </c>
      <c r="J43" s="158">
        <v>26</v>
      </c>
      <c r="K43" s="158">
        <v>29</v>
      </c>
      <c r="L43" s="9">
        <v>29</v>
      </c>
      <c r="M43" s="160">
        <v>113</v>
      </c>
      <c r="N43" s="15">
        <v>28.25</v>
      </c>
      <c r="O43" s="16">
        <v>3</v>
      </c>
      <c r="P43" s="10">
        <v>0</v>
      </c>
      <c r="Q43" s="10">
        <v>35</v>
      </c>
      <c r="R43" s="162">
        <v>35</v>
      </c>
      <c r="T43" s="55"/>
    </row>
    <row r="44" spans="1:20" ht="12.75">
      <c r="A44" s="127" t="s">
        <v>116</v>
      </c>
      <c r="B44" s="51" t="s">
        <v>93</v>
      </c>
      <c r="C44" s="17" t="s">
        <v>89</v>
      </c>
      <c r="D44" s="11" t="s">
        <v>165</v>
      </c>
      <c r="E44" s="10">
        <v>2517</v>
      </c>
      <c r="F44" s="10" t="s">
        <v>73</v>
      </c>
      <c r="G44" s="9">
        <v>4</v>
      </c>
      <c r="H44" s="49"/>
      <c r="I44" s="158">
        <v>33</v>
      </c>
      <c r="J44" s="158">
        <v>33</v>
      </c>
      <c r="K44" s="158">
        <v>31</v>
      </c>
      <c r="L44" s="9">
        <v>26</v>
      </c>
      <c r="M44" s="160">
        <v>123</v>
      </c>
      <c r="N44" s="15">
        <v>30.75</v>
      </c>
      <c r="O44" s="16">
        <v>7</v>
      </c>
      <c r="P44" s="10">
        <v>2</v>
      </c>
      <c r="Q44" s="10">
        <v>25</v>
      </c>
      <c r="R44" s="162">
        <v>25</v>
      </c>
      <c r="T44" s="55"/>
    </row>
    <row r="45" ht="6" customHeight="1">
      <c r="H45" s="49"/>
    </row>
    <row r="46" spans="2:8" ht="12.75" customHeight="1" thickBot="1">
      <c r="B46" s="3" t="s">
        <v>292</v>
      </c>
      <c r="C46" s="50" t="s">
        <v>299</v>
      </c>
      <c r="H46" s="49"/>
    </row>
    <row r="47" spans="1:19" s="3" customFormat="1" ht="13.5" thickBot="1" thickTop="1">
      <c r="A47" s="40" t="s">
        <v>97</v>
      </c>
      <c r="B47" s="41" t="s">
        <v>98</v>
      </c>
      <c r="C47" s="42"/>
      <c r="D47" s="43" t="s">
        <v>99</v>
      </c>
      <c r="E47" s="44" t="s">
        <v>100</v>
      </c>
      <c r="F47" s="44" t="s">
        <v>101</v>
      </c>
      <c r="G47" s="44" t="s">
        <v>102</v>
      </c>
      <c r="H47" s="49"/>
      <c r="I47" s="156" t="s">
        <v>103</v>
      </c>
      <c r="J47" s="156" t="s">
        <v>104</v>
      </c>
      <c r="K47" s="156" t="s">
        <v>105</v>
      </c>
      <c r="L47" s="157" t="s">
        <v>106</v>
      </c>
      <c r="M47" s="159" t="s">
        <v>107</v>
      </c>
      <c r="N47" s="47" t="str">
        <f>CHAR(198)</f>
        <v>Ć</v>
      </c>
      <c r="O47" s="44" t="s">
        <v>108</v>
      </c>
      <c r="P47" s="44" t="s">
        <v>109</v>
      </c>
      <c r="Q47" s="44" t="s">
        <v>110</v>
      </c>
      <c r="R47" s="48" t="s">
        <v>160</v>
      </c>
      <c r="S47" s="39"/>
    </row>
    <row r="48" spans="8:18" ht="6" customHeight="1" thickTop="1">
      <c r="H48" s="49"/>
      <c r="Q48" s="5"/>
      <c r="R48" s="39"/>
    </row>
    <row r="49" spans="1:18" ht="12.75">
      <c r="A49" s="127" t="s">
        <v>111</v>
      </c>
      <c r="B49" s="51" t="s">
        <v>69</v>
      </c>
      <c r="C49" s="17" t="s">
        <v>186</v>
      </c>
      <c r="D49" s="11" t="s">
        <v>151</v>
      </c>
      <c r="E49" s="10">
        <v>2730</v>
      </c>
      <c r="F49" s="10" t="s">
        <v>267</v>
      </c>
      <c r="G49" s="9" t="s">
        <v>7</v>
      </c>
      <c r="H49" s="49"/>
      <c r="I49" s="158">
        <v>26</v>
      </c>
      <c r="J49" s="158">
        <v>37</v>
      </c>
      <c r="K49" s="158">
        <v>38</v>
      </c>
      <c r="L49" s="9">
        <v>30</v>
      </c>
      <c r="M49" s="160">
        <f>SUM(I49:L49)</f>
        <v>131</v>
      </c>
      <c r="N49" s="15">
        <f>M49/4</f>
        <v>32.75</v>
      </c>
      <c r="O49" s="169">
        <v>12</v>
      </c>
      <c r="P49" s="10">
        <v>7</v>
      </c>
      <c r="Q49" s="10" t="s">
        <v>208</v>
      </c>
      <c r="R49" s="162">
        <v>22</v>
      </c>
    </row>
    <row r="50" spans="1:18" ht="12.75">
      <c r="A50" s="127" t="s">
        <v>112</v>
      </c>
      <c r="B50" s="51" t="s">
        <v>184</v>
      </c>
      <c r="C50" s="17" t="s">
        <v>185</v>
      </c>
      <c r="D50" s="11" t="s">
        <v>151</v>
      </c>
      <c r="E50" s="10">
        <v>2594</v>
      </c>
      <c r="F50" s="10" t="s">
        <v>267</v>
      </c>
      <c r="G50" s="9" t="s">
        <v>7</v>
      </c>
      <c r="H50" s="49"/>
      <c r="I50" s="158">
        <v>45</v>
      </c>
      <c r="J50" s="158">
        <v>36</v>
      </c>
      <c r="K50" s="158">
        <v>30</v>
      </c>
      <c r="L50" s="9">
        <v>44</v>
      </c>
      <c r="M50" s="160">
        <f>SUM(I50:L50)</f>
        <v>155</v>
      </c>
      <c r="N50" s="15">
        <f>M50/4</f>
        <v>38.75</v>
      </c>
      <c r="O50" s="169">
        <v>15</v>
      </c>
      <c r="P50" s="10">
        <v>8</v>
      </c>
      <c r="Q50" s="10" t="s">
        <v>207</v>
      </c>
      <c r="R50" s="162">
        <v>3</v>
      </c>
    </row>
    <row r="51" spans="1:18" ht="12.75">
      <c r="A51" s="38"/>
      <c r="H51" s="49"/>
      <c r="Q51" s="5"/>
      <c r="R51" s="39"/>
    </row>
    <row r="52" ht="12.75">
      <c r="H52" s="49"/>
    </row>
    <row r="53" ht="12.75">
      <c r="H53" s="49"/>
    </row>
    <row r="54" ht="12.75">
      <c r="H54" s="49"/>
    </row>
    <row r="55" ht="12.75">
      <c r="H55" s="49"/>
    </row>
  </sheetData>
  <printOptions horizontalCentered="1"/>
  <pageMargins left="0" right="0" top="0" bottom="0" header="0" footer="0"/>
  <pageSetup fitToHeight="1" fitToWidth="1" horizontalDpi="300" verticalDpi="300" orientation="portrait" paperSize="11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B1:R65"/>
  <sheetViews>
    <sheetView showGridLines="0" workbookViewId="0" topLeftCell="A1">
      <selection activeCell="B1" sqref="B1"/>
    </sheetView>
  </sheetViews>
  <sheetFormatPr defaultColWidth="9.00390625" defaultRowHeight="12.75"/>
  <cols>
    <col min="1" max="1" width="2.00390625" style="18" customWidth="1"/>
    <col min="2" max="2" width="14.875" style="18" customWidth="1"/>
    <col min="3" max="6" width="4.375" style="18" customWidth="1"/>
    <col min="7" max="7" width="3.125" style="18" customWidth="1"/>
    <col min="8" max="8" width="14.875" style="18" customWidth="1"/>
    <col min="9" max="12" width="4.375" style="18" customWidth="1"/>
    <col min="13" max="13" width="2.875" style="18" customWidth="1"/>
    <col min="14" max="14" width="2.875" style="1" customWidth="1"/>
    <col min="15" max="15" width="3.00390625" style="27" customWidth="1"/>
    <col min="16" max="16" width="12.00390625" style="18" customWidth="1"/>
    <col min="17" max="17" width="6.625" style="28" customWidth="1"/>
    <col min="18" max="16384" width="9.375" style="18" customWidth="1"/>
  </cols>
  <sheetData>
    <row r="1" spans="2:17" s="54" customFormat="1" ht="15.75">
      <c r="B1" s="137" t="s">
        <v>144</v>
      </c>
      <c r="C1" s="138" t="s">
        <v>266</v>
      </c>
      <c r="D1" s="138"/>
      <c r="E1" s="138"/>
      <c r="F1" s="138" t="s">
        <v>203</v>
      </c>
      <c r="G1" s="138"/>
      <c r="H1" s="138"/>
      <c r="I1" s="138"/>
      <c r="J1" s="138"/>
      <c r="K1" s="138" t="s">
        <v>294</v>
      </c>
      <c r="L1" s="138"/>
      <c r="M1" s="138"/>
      <c r="N1" s="138"/>
      <c r="O1" s="139"/>
      <c r="P1" s="138"/>
      <c r="Q1" s="175" t="s">
        <v>306</v>
      </c>
    </row>
    <row r="4" spans="2:17" ht="15.75">
      <c r="B4" s="20" t="s">
        <v>172</v>
      </c>
      <c r="C4" s="29"/>
      <c r="D4" s="29"/>
      <c r="E4" s="29"/>
      <c r="F4" s="52">
        <v>1</v>
      </c>
      <c r="H4" s="20" t="s">
        <v>173</v>
      </c>
      <c r="I4" s="29"/>
      <c r="J4" s="29"/>
      <c r="K4" s="29"/>
      <c r="L4" s="52">
        <v>2</v>
      </c>
      <c r="M4" s="128"/>
      <c r="N4" s="19"/>
      <c r="O4" s="140"/>
      <c r="P4" s="141" t="s">
        <v>146</v>
      </c>
      <c r="Q4" s="142"/>
    </row>
    <row r="5" ht="6" customHeight="1">
      <c r="M5" s="129"/>
    </row>
    <row r="6" spans="2:17" ht="12.75">
      <c r="B6" s="36" t="s">
        <v>230</v>
      </c>
      <c r="C6" s="158">
        <v>22</v>
      </c>
      <c r="D6" s="158">
        <v>24</v>
      </c>
      <c r="E6" s="158">
        <v>26</v>
      </c>
      <c r="F6" s="158">
        <v>20</v>
      </c>
      <c r="G6" s="35"/>
      <c r="H6" s="36" t="s">
        <v>226</v>
      </c>
      <c r="I6" s="158">
        <v>26</v>
      </c>
      <c r="J6" s="158">
        <v>24</v>
      </c>
      <c r="K6" s="158">
        <v>25</v>
      </c>
      <c r="L6" s="158">
        <v>25</v>
      </c>
      <c r="M6" s="130"/>
      <c r="N6" s="30"/>
      <c r="O6" s="174" t="s">
        <v>111</v>
      </c>
      <c r="P6" s="36" t="s">
        <v>170</v>
      </c>
      <c r="Q6" s="70">
        <v>96</v>
      </c>
    </row>
    <row r="7" spans="2:17" ht="12.75">
      <c r="B7" s="36" t="s">
        <v>231</v>
      </c>
      <c r="C7" s="158">
        <v>25</v>
      </c>
      <c r="D7" s="158">
        <v>24</v>
      </c>
      <c r="E7" s="158">
        <v>22</v>
      </c>
      <c r="F7" s="158">
        <v>22</v>
      </c>
      <c r="G7" s="35"/>
      <c r="H7" s="36" t="s">
        <v>227</v>
      </c>
      <c r="I7" s="158">
        <v>27</v>
      </c>
      <c r="J7" s="158">
        <v>27</v>
      </c>
      <c r="K7" s="158">
        <v>24</v>
      </c>
      <c r="L7" s="158">
        <v>30</v>
      </c>
      <c r="M7" s="130"/>
      <c r="N7" s="30"/>
      <c r="O7" s="174" t="s">
        <v>112</v>
      </c>
      <c r="P7" s="36" t="s">
        <v>162</v>
      </c>
      <c r="Q7" s="70">
        <v>100</v>
      </c>
    </row>
    <row r="8" spans="2:17" ht="12.75">
      <c r="B8" s="36" t="s">
        <v>232</v>
      </c>
      <c r="C8" s="158">
        <v>23</v>
      </c>
      <c r="D8" s="158">
        <v>26</v>
      </c>
      <c r="E8" s="158">
        <v>27</v>
      </c>
      <c r="F8" s="158">
        <v>21</v>
      </c>
      <c r="G8" s="35"/>
      <c r="H8" s="36" t="s">
        <v>228</v>
      </c>
      <c r="I8" s="158">
        <v>23</v>
      </c>
      <c r="J8" s="158">
        <v>27</v>
      </c>
      <c r="K8" s="158">
        <v>24</v>
      </c>
      <c r="L8" s="158">
        <v>24</v>
      </c>
      <c r="M8" s="130"/>
      <c r="N8" s="30"/>
      <c r="O8" s="174" t="s">
        <v>113</v>
      </c>
      <c r="P8" s="36" t="s">
        <v>150</v>
      </c>
      <c r="Q8" s="70">
        <v>102</v>
      </c>
    </row>
    <row r="9" spans="2:17" ht="12.75">
      <c r="B9" s="36" t="s">
        <v>233</v>
      </c>
      <c r="C9" s="158">
        <v>26</v>
      </c>
      <c r="D9" s="158">
        <v>22</v>
      </c>
      <c r="E9" s="158">
        <v>25</v>
      </c>
      <c r="F9" s="158">
        <v>23</v>
      </c>
      <c r="G9" s="35"/>
      <c r="H9" s="36" t="s">
        <v>229</v>
      </c>
      <c r="I9" s="158">
        <v>26</v>
      </c>
      <c r="J9" s="158">
        <v>25</v>
      </c>
      <c r="K9" s="158">
        <v>26</v>
      </c>
      <c r="L9" s="158">
        <v>27</v>
      </c>
      <c r="M9" s="130"/>
      <c r="N9" s="30"/>
      <c r="O9" s="174" t="s">
        <v>114</v>
      </c>
      <c r="P9" s="36" t="s">
        <v>147</v>
      </c>
      <c r="Q9" s="70">
        <v>111</v>
      </c>
    </row>
    <row r="10" spans="2:17" ht="12.75">
      <c r="B10" s="36" t="s">
        <v>234</v>
      </c>
      <c r="C10" s="170" t="s">
        <v>7</v>
      </c>
      <c r="D10" s="170" t="s">
        <v>7</v>
      </c>
      <c r="E10" s="170" t="s">
        <v>7</v>
      </c>
      <c r="F10" s="170" t="s">
        <v>7</v>
      </c>
      <c r="G10" s="35"/>
      <c r="H10" s="36"/>
      <c r="I10" s="170"/>
      <c r="J10" s="170"/>
      <c r="K10" s="170"/>
      <c r="L10" s="170"/>
      <c r="M10" s="130"/>
      <c r="N10" s="30"/>
      <c r="O10" s="174" t="s">
        <v>115</v>
      </c>
      <c r="P10" s="36" t="s">
        <v>148</v>
      </c>
      <c r="Q10" s="70">
        <v>117</v>
      </c>
    </row>
    <row r="11" spans="2:17" ht="12.75">
      <c r="B11" s="171"/>
      <c r="C11" s="36">
        <f>SUM(C6:C10)</f>
        <v>96</v>
      </c>
      <c r="D11" s="36">
        <f>SUM(D6:D10)</f>
        <v>96</v>
      </c>
      <c r="E11" s="36">
        <f>SUM(E6:E10)</f>
        <v>100</v>
      </c>
      <c r="F11" s="36">
        <f>SUM(F6:F10)</f>
        <v>86</v>
      </c>
      <c r="H11" s="171"/>
      <c r="I11" s="36">
        <f>SUM(I6:I10)</f>
        <v>102</v>
      </c>
      <c r="J11" s="36">
        <f>SUM(J6:J10)</f>
        <v>103</v>
      </c>
      <c r="K11" s="36">
        <f>SUM(K6:K10)</f>
        <v>99</v>
      </c>
      <c r="L11" s="36">
        <f>SUM(L6:L10)</f>
        <v>106</v>
      </c>
      <c r="M11" s="131"/>
      <c r="N11" s="30"/>
      <c r="O11" s="174" t="s">
        <v>116</v>
      </c>
      <c r="P11" s="36" t="s">
        <v>149</v>
      </c>
      <c r="Q11" s="70">
        <v>121</v>
      </c>
    </row>
    <row r="12" spans="2:17" ht="12.75">
      <c r="B12" s="172"/>
      <c r="C12" s="36"/>
      <c r="D12" s="36">
        <f>SUM(C11:D11)</f>
        <v>192</v>
      </c>
      <c r="E12" s="36">
        <f>SUM(C11:E11)</f>
        <v>292</v>
      </c>
      <c r="F12" s="173">
        <f>SUM(C11:F11)</f>
        <v>378</v>
      </c>
      <c r="H12" s="172"/>
      <c r="I12" s="36"/>
      <c r="J12" s="36">
        <f>SUM(I11:J11)</f>
        <v>205</v>
      </c>
      <c r="K12" s="36">
        <f>SUM(I11:K11)</f>
        <v>304</v>
      </c>
      <c r="L12" s="173">
        <f>SUM(I11:L11)</f>
        <v>410</v>
      </c>
      <c r="M12" s="132"/>
      <c r="N12" s="30"/>
      <c r="O12" s="174" t="s">
        <v>117</v>
      </c>
      <c r="P12" s="36" t="s">
        <v>178</v>
      </c>
      <c r="Q12" s="70">
        <v>128</v>
      </c>
    </row>
    <row r="13" ht="12.75">
      <c r="M13" s="129"/>
    </row>
    <row r="14" spans="2:17" ht="15.75">
      <c r="B14" s="20" t="s">
        <v>174</v>
      </c>
      <c r="C14" s="29"/>
      <c r="D14" s="29"/>
      <c r="E14" s="29"/>
      <c r="F14" s="52">
        <v>3</v>
      </c>
      <c r="H14" s="20" t="s">
        <v>177</v>
      </c>
      <c r="I14" s="21"/>
      <c r="J14" s="21"/>
      <c r="K14" s="21"/>
      <c r="L14" s="52">
        <v>4</v>
      </c>
      <c r="M14" s="128"/>
      <c r="N14" s="19"/>
      <c r="O14" s="140"/>
      <c r="P14" s="141" t="s">
        <v>152</v>
      </c>
      <c r="Q14" s="142"/>
    </row>
    <row r="15" ht="6" customHeight="1">
      <c r="M15" s="129"/>
    </row>
    <row r="16" spans="2:17" ht="12.75">
      <c r="B16" s="36" t="s">
        <v>235</v>
      </c>
      <c r="C16" s="158">
        <v>22</v>
      </c>
      <c r="D16" s="158">
        <v>25</v>
      </c>
      <c r="E16" s="158">
        <v>11</v>
      </c>
      <c r="F16" s="158" t="s">
        <v>7</v>
      </c>
      <c r="G16" s="37"/>
      <c r="H16" s="36" t="s">
        <v>240</v>
      </c>
      <c r="I16" s="158">
        <v>23</v>
      </c>
      <c r="J16" s="158">
        <v>30</v>
      </c>
      <c r="K16" s="158">
        <v>28</v>
      </c>
      <c r="L16" s="158">
        <v>27</v>
      </c>
      <c r="M16" s="130"/>
      <c r="N16" s="30"/>
      <c r="O16" s="174" t="s">
        <v>111</v>
      </c>
      <c r="P16" s="36" t="s">
        <v>170</v>
      </c>
      <c r="Q16" s="70">
        <v>192</v>
      </c>
    </row>
    <row r="17" spans="2:17" ht="12.75">
      <c r="B17" s="36" t="s">
        <v>236</v>
      </c>
      <c r="C17" s="158">
        <v>26</v>
      </c>
      <c r="D17" s="158">
        <v>24</v>
      </c>
      <c r="E17" s="158">
        <v>23</v>
      </c>
      <c r="F17" s="158">
        <v>22</v>
      </c>
      <c r="G17" s="37"/>
      <c r="H17" s="36" t="s">
        <v>241</v>
      </c>
      <c r="I17" s="158">
        <v>30</v>
      </c>
      <c r="J17" s="158">
        <v>36</v>
      </c>
      <c r="K17" s="158">
        <v>24</v>
      </c>
      <c r="L17" s="158">
        <v>28</v>
      </c>
      <c r="M17" s="130"/>
      <c r="N17" s="30"/>
      <c r="O17" s="174" t="s">
        <v>112</v>
      </c>
      <c r="P17" s="36" t="s">
        <v>162</v>
      </c>
      <c r="Q17" s="70">
        <v>204</v>
      </c>
    </row>
    <row r="18" spans="2:17" ht="12.75">
      <c r="B18" s="36" t="s">
        <v>237</v>
      </c>
      <c r="C18" s="158">
        <v>26</v>
      </c>
      <c r="D18" s="158">
        <v>29</v>
      </c>
      <c r="E18" s="158">
        <v>24</v>
      </c>
      <c r="F18" s="158">
        <v>26</v>
      </c>
      <c r="G18" s="37"/>
      <c r="H18" s="36" t="s">
        <v>242</v>
      </c>
      <c r="I18" s="158">
        <v>29</v>
      </c>
      <c r="J18" s="158">
        <v>26</v>
      </c>
      <c r="K18" s="158">
        <v>29</v>
      </c>
      <c r="L18" s="158">
        <v>29</v>
      </c>
      <c r="M18" s="130"/>
      <c r="N18" s="30"/>
      <c r="O18" s="174" t="s">
        <v>113</v>
      </c>
      <c r="P18" s="36" t="s">
        <v>150</v>
      </c>
      <c r="Q18" s="70">
        <v>205</v>
      </c>
    </row>
    <row r="19" spans="2:17" ht="12.75">
      <c r="B19" s="36" t="s">
        <v>238</v>
      </c>
      <c r="C19" s="158">
        <v>26</v>
      </c>
      <c r="D19" s="158">
        <v>26</v>
      </c>
      <c r="E19" s="158">
        <v>22</v>
      </c>
      <c r="F19" s="158">
        <v>23</v>
      </c>
      <c r="G19" s="37"/>
      <c r="H19" s="36" t="s">
        <v>243</v>
      </c>
      <c r="I19" s="158">
        <v>35</v>
      </c>
      <c r="J19" s="158">
        <v>25</v>
      </c>
      <c r="K19" s="158">
        <v>29</v>
      </c>
      <c r="L19" s="158">
        <v>32</v>
      </c>
      <c r="M19" s="130"/>
      <c r="N19" s="30"/>
      <c r="O19" s="174" t="s">
        <v>114</v>
      </c>
      <c r="P19" s="36" t="s">
        <v>147</v>
      </c>
      <c r="Q19" s="70">
        <v>234</v>
      </c>
    </row>
    <row r="20" spans="2:17" ht="12.75">
      <c r="B20" s="36" t="s">
        <v>239</v>
      </c>
      <c r="C20" s="170" t="s">
        <v>7</v>
      </c>
      <c r="D20" s="170" t="s">
        <v>7</v>
      </c>
      <c r="E20" s="170">
        <v>21</v>
      </c>
      <c r="F20" s="170">
        <v>35</v>
      </c>
      <c r="G20" s="37"/>
      <c r="H20" s="36"/>
      <c r="I20" s="170"/>
      <c r="J20" s="170"/>
      <c r="K20" s="170"/>
      <c r="L20" s="170"/>
      <c r="M20" s="129"/>
      <c r="N20" s="30"/>
      <c r="O20" s="174" t="s">
        <v>115</v>
      </c>
      <c r="P20" s="36" t="s">
        <v>148</v>
      </c>
      <c r="Q20" s="70">
        <v>234</v>
      </c>
    </row>
    <row r="21" spans="2:17" ht="12.75">
      <c r="B21" s="171"/>
      <c r="C21" s="36">
        <f>SUM(C16:C20)</f>
        <v>100</v>
      </c>
      <c r="D21" s="36">
        <f>SUM(D16:D20)</f>
        <v>104</v>
      </c>
      <c r="E21" s="36">
        <f>SUM(E16:E20)</f>
        <v>101</v>
      </c>
      <c r="F21" s="36">
        <f>SUM(F16:F20)</f>
        <v>106</v>
      </c>
      <c r="H21" s="171"/>
      <c r="I21" s="36">
        <f>SUM(I16:I20)</f>
        <v>117</v>
      </c>
      <c r="J21" s="36">
        <f>SUM(J16:J20)</f>
        <v>117</v>
      </c>
      <c r="K21" s="36">
        <f>SUM(K16:K20)</f>
        <v>110</v>
      </c>
      <c r="L21" s="36">
        <f>SUM(L16:L20)</f>
        <v>116</v>
      </c>
      <c r="M21" s="129"/>
      <c r="N21" s="30"/>
      <c r="O21" s="174" t="s">
        <v>116</v>
      </c>
      <c r="P21" s="36" t="s">
        <v>149</v>
      </c>
      <c r="Q21" s="70">
        <v>247</v>
      </c>
    </row>
    <row r="22" spans="2:17" ht="12.75">
      <c r="B22" s="172"/>
      <c r="C22" s="36"/>
      <c r="D22" s="36">
        <f>SUM(C21:D21)</f>
        <v>204</v>
      </c>
      <c r="E22" s="36">
        <f>SUM(C21:E21)</f>
        <v>305</v>
      </c>
      <c r="F22" s="173">
        <f>SUM(C21:F21)</f>
        <v>411</v>
      </c>
      <c r="H22" s="172"/>
      <c r="I22" s="36"/>
      <c r="J22" s="36">
        <f>SUM(I21:J21)</f>
        <v>234</v>
      </c>
      <c r="K22" s="36">
        <f>SUM(I21:K21)</f>
        <v>344</v>
      </c>
      <c r="L22" s="173">
        <f>SUM(I21:L21)</f>
        <v>460</v>
      </c>
      <c r="M22" s="132"/>
      <c r="N22" s="30"/>
      <c r="O22" s="174" t="s">
        <v>117</v>
      </c>
      <c r="P22" s="36" t="s">
        <v>178</v>
      </c>
      <c r="Q22" s="70">
        <v>249</v>
      </c>
    </row>
    <row r="23" ht="12.75">
      <c r="M23" s="129"/>
    </row>
    <row r="24" spans="2:17" ht="15.75">
      <c r="B24" s="20" t="s">
        <v>176</v>
      </c>
      <c r="C24" s="29"/>
      <c r="D24" s="29"/>
      <c r="E24" s="29"/>
      <c r="F24" s="52">
        <v>5</v>
      </c>
      <c r="H24" s="20" t="s">
        <v>171</v>
      </c>
      <c r="I24" s="29"/>
      <c r="J24" s="29"/>
      <c r="K24" s="29"/>
      <c r="L24" s="52">
        <v>6</v>
      </c>
      <c r="M24" s="128"/>
      <c r="N24" s="19"/>
      <c r="O24" s="140"/>
      <c r="P24" s="141" t="s">
        <v>155</v>
      </c>
      <c r="Q24" s="142"/>
    </row>
    <row r="25" ht="6" customHeight="1">
      <c r="M25" s="129"/>
    </row>
    <row r="26" spans="2:17" ht="12.75">
      <c r="B26" s="36" t="s">
        <v>248</v>
      </c>
      <c r="C26" s="158">
        <v>30</v>
      </c>
      <c r="D26" s="158">
        <v>30</v>
      </c>
      <c r="E26" s="158">
        <v>24</v>
      </c>
      <c r="F26" s="158">
        <v>27</v>
      </c>
      <c r="H26" s="36" t="s">
        <v>252</v>
      </c>
      <c r="I26" s="158">
        <v>38</v>
      </c>
      <c r="J26" s="158">
        <v>30</v>
      </c>
      <c r="K26" s="158">
        <v>32</v>
      </c>
      <c r="L26" s="158">
        <v>32</v>
      </c>
      <c r="M26" s="130"/>
      <c r="N26" s="30"/>
      <c r="O26" s="174" t="s">
        <v>111</v>
      </c>
      <c r="P26" s="36" t="s">
        <v>170</v>
      </c>
      <c r="Q26" s="70">
        <v>292</v>
      </c>
    </row>
    <row r="27" spans="2:17" ht="12.75">
      <c r="B27" s="36" t="s">
        <v>249</v>
      </c>
      <c r="C27" s="158">
        <v>34</v>
      </c>
      <c r="D27" s="158">
        <v>40</v>
      </c>
      <c r="E27" s="158">
        <v>36</v>
      </c>
      <c r="F27" s="158">
        <v>29</v>
      </c>
      <c r="H27" s="36" t="s">
        <v>253</v>
      </c>
      <c r="I27" s="158">
        <v>30</v>
      </c>
      <c r="J27" s="158">
        <v>38</v>
      </c>
      <c r="K27" s="158">
        <v>29</v>
      </c>
      <c r="L27" s="158">
        <v>31</v>
      </c>
      <c r="M27" s="130"/>
      <c r="N27" s="30"/>
      <c r="O27" s="174" t="s">
        <v>112</v>
      </c>
      <c r="P27" s="36" t="s">
        <v>150</v>
      </c>
      <c r="Q27" s="70">
        <v>304</v>
      </c>
    </row>
    <row r="28" spans="2:17" ht="12.75">
      <c r="B28" s="36" t="s">
        <v>181</v>
      </c>
      <c r="C28" s="158">
        <v>27</v>
      </c>
      <c r="D28" s="158">
        <v>29</v>
      </c>
      <c r="E28" s="158">
        <v>30</v>
      </c>
      <c r="F28" s="158">
        <v>38</v>
      </c>
      <c r="H28" s="36" t="s">
        <v>254</v>
      </c>
      <c r="I28" s="158">
        <v>28</v>
      </c>
      <c r="J28" s="158">
        <v>23</v>
      </c>
      <c r="K28" s="158">
        <v>27</v>
      </c>
      <c r="L28" s="158">
        <v>25</v>
      </c>
      <c r="M28" s="130"/>
      <c r="N28" s="30"/>
      <c r="O28" s="174" t="s">
        <v>113</v>
      </c>
      <c r="P28" s="36" t="s">
        <v>162</v>
      </c>
      <c r="Q28" s="70">
        <v>305</v>
      </c>
    </row>
    <row r="29" spans="2:17" ht="12.75">
      <c r="B29" s="36" t="s">
        <v>250</v>
      </c>
      <c r="C29" s="158">
        <v>30</v>
      </c>
      <c r="D29" s="158">
        <v>27</v>
      </c>
      <c r="E29" s="158">
        <v>23</v>
      </c>
      <c r="F29" s="158">
        <v>27</v>
      </c>
      <c r="H29" s="36" t="s">
        <v>255</v>
      </c>
      <c r="I29" s="158">
        <v>32</v>
      </c>
      <c r="J29" s="158">
        <v>30</v>
      </c>
      <c r="K29" s="158">
        <v>31</v>
      </c>
      <c r="L29" s="158">
        <v>28</v>
      </c>
      <c r="M29" s="130"/>
      <c r="N29" s="30"/>
      <c r="O29" s="174" t="s">
        <v>114</v>
      </c>
      <c r="P29" s="36" t="s">
        <v>148</v>
      </c>
      <c r="Q29" s="70">
        <v>344</v>
      </c>
    </row>
    <row r="30" spans="2:17" ht="12.75">
      <c r="B30" s="36" t="s">
        <v>251</v>
      </c>
      <c r="C30" s="170" t="s">
        <v>7</v>
      </c>
      <c r="D30" s="170" t="s">
        <v>7</v>
      </c>
      <c r="E30" s="170" t="s">
        <v>7</v>
      </c>
      <c r="F30" s="170" t="s">
        <v>7</v>
      </c>
      <c r="H30" s="36" t="s">
        <v>256</v>
      </c>
      <c r="I30" s="170" t="s">
        <v>7</v>
      </c>
      <c r="J30" s="170" t="s">
        <v>7</v>
      </c>
      <c r="K30" s="170" t="s">
        <v>7</v>
      </c>
      <c r="L30" s="170" t="s">
        <v>7</v>
      </c>
      <c r="M30" s="129"/>
      <c r="N30" s="30"/>
      <c r="O30" s="174" t="s">
        <v>115</v>
      </c>
      <c r="P30" s="36" t="s">
        <v>149</v>
      </c>
      <c r="Q30" s="70">
        <v>360</v>
      </c>
    </row>
    <row r="31" spans="2:17" ht="12.75">
      <c r="B31" s="171"/>
      <c r="C31" s="36">
        <f>SUM(C26:C30)</f>
        <v>121</v>
      </c>
      <c r="D31" s="36">
        <f>SUM(D26:D30)</f>
        <v>126</v>
      </c>
      <c r="E31" s="36">
        <f>SUM(E26:E30)</f>
        <v>113</v>
      </c>
      <c r="F31" s="36">
        <f>SUM(F26:F30)</f>
        <v>121</v>
      </c>
      <c r="H31" s="171"/>
      <c r="I31" s="36">
        <f>SUM(I26:I30)</f>
        <v>128</v>
      </c>
      <c r="J31" s="36">
        <f>SUM(J26:J30)</f>
        <v>121</v>
      </c>
      <c r="K31" s="36">
        <f>SUM(K26:K30)</f>
        <v>119</v>
      </c>
      <c r="L31" s="36">
        <f>SUM(L26:L30)</f>
        <v>116</v>
      </c>
      <c r="M31" s="129"/>
      <c r="N31" s="30"/>
      <c r="O31" s="174" t="s">
        <v>116</v>
      </c>
      <c r="P31" s="36" t="s">
        <v>147</v>
      </c>
      <c r="Q31" s="70">
        <v>365</v>
      </c>
    </row>
    <row r="32" spans="2:17" ht="12.75">
      <c r="B32" s="172"/>
      <c r="C32" s="36"/>
      <c r="D32" s="36">
        <f>SUM(C31:D31)</f>
        <v>247</v>
      </c>
      <c r="E32" s="36">
        <f>SUM(C31:E31)</f>
        <v>360</v>
      </c>
      <c r="F32" s="173">
        <f>SUM(C31:F31)</f>
        <v>481</v>
      </c>
      <c r="H32" s="172"/>
      <c r="I32" s="36"/>
      <c r="J32" s="36">
        <f>SUM(I31:J31)</f>
        <v>249</v>
      </c>
      <c r="K32" s="36">
        <f>SUM(I31:K31)</f>
        <v>368</v>
      </c>
      <c r="L32" s="173">
        <f>SUM(I31:L31)</f>
        <v>484</v>
      </c>
      <c r="M32" s="132"/>
      <c r="N32" s="30"/>
      <c r="O32" s="174" t="s">
        <v>117</v>
      </c>
      <c r="P32" s="36" t="s">
        <v>178</v>
      </c>
      <c r="Q32" s="70">
        <v>368</v>
      </c>
    </row>
    <row r="33" ht="13.5" thickBot="1"/>
    <row r="34" spans="2:17" ht="16.5" thickBot="1">
      <c r="B34" s="20" t="s">
        <v>175</v>
      </c>
      <c r="C34" s="29"/>
      <c r="D34" s="29"/>
      <c r="E34" s="29"/>
      <c r="F34" s="52">
        <v>7</v>
      </c>
      <c r="G34" s="22"/>
      <c r="I34" s="143"/>
      <c r="J34" s="144" t="s">
        <v>302</v>
      </c>
      <c r="K34" s="145"/>
      <c r="L34" s="146"/>
      <c r="M34" s="146"/>
      <c r="N34" s="146" t="s">
        <v>115</v>
      </c>
      <c r="O34" s="144" t="s">
        <v>303</v>
      </c>
      <c r="P34" s="147"/>
      <c r="Q34" s="148"/>
    </row>
    <row r="35" spans="9:15" ht="6" customHeight="1" thickBot="1">
      <c r="I35"/>
      <c r="J35"/>
      <c r="K35"/>
      <c r="L35"/>
      <c r="M35"/>
      <c r="N35"/>
      <c r="O35" s="1"/>
    </row>
    <row r="36" spans="2:17" ht="12.75">
      <c r="B36" s="36" t="s">
        <v>244</v>
      </c>
      <c r="C36" s="158">
        <v>29</v>
      </c>
      <c r="D36" s="158">
        <v>31</v>
      </c>
      <c r="E36" s="158">
        <v>33</v>
      </c>
      <c r="F36" s="158">
        <v>29</v>
      </c>
      <c r="I36" s="91" t="s">
        <v>111</v>
      </c>
      <c r="J36" s="62" t="s">
        <v>170</v>
      </c>
      <c r="K36" s="63"/>
      <c r="L36" s="63"/>
      <c r="M36" s="63"/>
      <c r="N36" s="63"/>
      <c r="O36" s="64"/>
      <c r="P36" s="87">
        <v>378</v>
      </c>
      <c r="Q36" s="66" t="s">
        <v>257</v>
      </c>
    </row>
    <row r="37" spans="2:17" ht="12.75">
      <c r="B37" s="36" t="s">
        <v>245</v>
      </c>
      <c r="C37" s="158">
        <v>26</v>
      </c>
      <c r="D37" s="158">
        <v>32</v>
      </c>
      <c r="E37" s="158">
        <v>34</v>
      </c>
      <c r="F37" s="158">
        <v>32</v>
      </c>
      <c r="I37" s="92" t="s">
        <v>112</v>
      </c>
      <c r="J37" s="67" t="s">
        <v>150</v>
      </c>
      <c r="K37" s="68"/>
      <c r="L37" s="68"/>
      <c r="M37" s="68"/>
      <c r="N37" s="68"/>
      <c r="O37" s="69"/>
      <c r="P37" s="31">
        <v>410</v>
      </c>
      <c r="Q37" s="71" t="s">
        <v>258</v>
      </c>
    </row>
    <row r="38" spans="2:17" ht="12.75">
      <c r="B38" s="36" t="s">
        <v>246</v>
      </c>
      <c r="C38" s="158">
        <v>27</v>
      </c>
      <c r="D38" s="158">
        <v>29</v>
      </c>
      <c r="E38" s="158">
        <v>30</v>
      </c>
      <c r="F38" s="158">
        <v>29</v>
      </c>
      <c r="I38" s="92" t="s">
        <v>113</v>
      </c>
      <c r="J38" s="67" t="s">
        <v>162</v>
      </c>
      <c r="K38" s="68"/>
      <c r="L38" s="68"/>
      <c r="M38" s="68"/>
      <c r="N38" s="68"/>
      <c r="O38" s="69"/>
      <c r="P38" s="31">
        <v>411</v>
      </c>
      <c r="Q38" s="71" t="s">
        <v>259</v>
      </c>
    </row>
    <row r="39" spans="2:17" ht="12.75">
      <c r="B39" s="36" t="s">
        <v>247</v>
      </c>
      <c r="C39" s="158">
        <v>29</v>
      </c>
      <c r="D39" s="158">
        <v>31</v>
      </c>
      <c r="E39" s="158">
        <v>34</v>
      </c>
      <c r="F39" s="158">
        <v>37</v>
      </c>
      <c r="I39" s="92" t="s">
        <v>114</v>
      </c>
      <c r="J39" s="67" t="s">
        <v>148</v>
      </c>
      <c r="K39" s="68"/>
      <c r="L39" s="68"/>
      <c r="M39" s="68"/>
      <c r="N39" s="68"/>
      <c r="O39" s="69"/>
      <c r="P39" s="31">
        <v>460</v>
      </c>
      <c r="Q39" s="71" t="s">
        <v>260</v>
      </c>
    </row>
    <row r="40" spans="2:17" ht="12.75">
      <c r="B40" s="36"/>
      <c r="C40" s="170"/>
      <c r="D40" s="170"/>
      <c r="E40" s="170"/>
      <c r="F40" s="170"/>
      <c r="I40" s="92" t="s">
        <v>115</v>
      </c>
      <c r="J40" s="67" t="s">
        <v>149</v>
      </c>
      <c r="K40" s="68"/>
      <c r="L40" s="68"/>
      <c r="M40" s="68"/>
      <c r="N40" s="68"/>
      <c r="O40" s="69"/>
      <c r="P40" s="31">
        <v>481</v>
      </c>
      <c r="Q40" s="71" t="s">
        <v>261</v>
      </c>
    </row>
    <row r="41" spans="2:17" ht="12.75">
      <c r="B41" s="171"/>
      <c r="C41" s="36">
        <f>SUM(C36:C40)</f>
        <v>111</v>
      </c>
      <c r="D41" s="36">
        <f>SUM(D36:D40)</f>
        <v>123</v>
      </c>
      <c r="E41" s="36">
        <f>SUM(E36:E40)</f>
        <v>131</v>
      </c>
      <c r="F41" s="36">
        <f>SUM(F36:F40)</f>
        <v>127</v>
      </c>
      <c r="I41" s="92" t="s">
        <v>116</v>
      </c>
      <c r="J41" s="67" t="s">
        <v>178</v>
      </c>
      <c r="K41" s="68"/>
      <c r="L41" s="68"/>
      <c r="M41" s="68"/>
      <c r="N41" s="68"/>
      <c r="O41" s="69"/>
      <c r="P41" s="31">
        <v>484</v>
      </c>
      <c r="Q41" s="71" t="s">
        <v>262</v>
      </c>
    </row>
    <row r="42" spans="2:17" ht="13.5" thickBot="1">
      <c r="B42" s="172"/>
      <c r="C42" s="36"/>
      <c r="D42" s="36">
        <f>SUM(C41:D41)</f>
        <v>234</v>
      </c>
      <c r="E42" s="36">
        <f>SUM(C41:E41)</f>
        <v>365</v>
      </c>
      <c r="F42" s="173">
        <f>SUM(C41:F41)</f>
        <v>492</v>
      </c>
      <c r="I42" s="93" t="s">
        <v>117</v>
      </c>
      <c r="J42" s="72" t="s">
        <v>147</v>
      </c>
      <c r="K42" s="73"/>
      <c r="L42" s="73"/>
      <c r="M42" s="73"/>
      <c r="N42" s="73"/>
      <c r="O42" s="74"/>
      <c r="P42" s="88">
        <v>492</v>
      </c>
      <c r="Q42" s="76" t="s">
        <v>263</v>
      </c>
    </row>
    <row r="44" spans="9:17" ht="13.5" thickBot="1">
      <c r="I44" s="134" t="s">
        <v>296</v>
      </c>
      <c r="N44" s="18"/>
      <c r="O44" s="18"/>
      <c r="Q44" s="135" t="s">
        <v>264</v>
      </c>
    </row>
    <row r="45" spans="9:17" ht="13.5" thickBot="1">
      <c r="I45" s="149"/>
      <c r="J45" s="61" t="s">
        <v>301</v>
      </c>
      <c r="K45" s="61"/>
      <c r="L45" s="61"/>
      <c r="M45" s="61"/>
      <c r="N45" s="61" t="s">
        <v>115</v>
      </c>
      <c r="O45" s="61"/>
      <c r="P45" s="61" t="s">
        <v>156</v>
      </c>
      <c r="Q45" s="150"/>
    </row>
    <row r="46" spans="14:17" ht="6" customHeight="1" thickBot="1">
      <c r="N46" s="18"/>
      <c r="O46" s="18"/>
      <c r="Q46" s="18"/>
    </row>
    <row r="47" spans="9:17" ht="12.75">
      <c r="I47" s="77" t="s">
        <v>111</v>
      </c>
      <c r="J47" s="78" t="s">
        <v>172</v>
      </c>
      <c r="K47" s="79"/>
      <c r="L47" s="79"/>
      <c r="M47" s="79"/>
      <c r="N47" s="79"/>
      <c r="O47" s="79"/>
      <c r="P47" s="65">
        <f>1220+410+378</f>
        <v>2008</v>
      </c>
      <c r="Q47" s="90">
        <f>26.5+8</f>
        <v>34.5</v>
      </c>
    </row>
    <row r="48" spans="9:17" ht="12.75">
      <c r="I48" s="89" t="s">
        <v>112</v>
      </c>
      <c r="J48" s="25" t="s">
        <v>173</v>
      </c>
      <c r="K48" s="26"/>
      <c r="L48" s="26"/>
      <c r="M48" s="26"/>
      <c r="N48" s="26"/>
      <c r="O48" s="26"/>
      <c r="P48" s="70">
        <f>1195+445+410</f>
        <v>2050</v>
      </c>
      <c r="Q48" s="82">
        <f>27+6</f>
        <v>33</v>
      </c>
    </row>
    <row r="49" spans="9:17" ht="12.75">
      <c r="I49" s="80" t="s">
        <v>113</v>
      </c>
      <c r="J49" s="25" t="s">
        <v>265</v>
      </c>
      <c r="K49" s="26"/>
      <c r="L49" s="26"/>
      <c r="M49" s="26"/>
      <c r="N49" s="26"/>
      <c r="O49" s="26"/>
      <c r="P49" s="70">
        <f>1232+448+411</f>
        <v>2091</v>
      </c>
      <c r="Q49" s="82">
        <f>22+5</f>
        <v>27</v>
      </c>
    </row>
    <row r="50" spans="9:17" ht="12.75">
      <c r="I50" s="80" t="s">
        <v>114</v>
      </c>
      <c r="J50" s="25" t="s">
        <v>175</v>
      </c>
      <c r="K50" s="26"/>
      <c r="L50" s="26"/>
      <c r="M50" s="26"/>
      <c r="N50" s="26"/>
      <c r="O50" s="26"/>
      <c r="P50" s="70">
        <f>1307+501+492</f>
        <v>2300</v>
      </c>
      <c r="Q50" s="81">
        <f>13.5+1</f>
        <v>14.5</v>
      </c>
    </row>
    <row r="51" spans="9:17" ht="12.75">
      <c r="I51" s="80" t="s">
        <v>115</v>
      </c>
      <c r="J51" s="25" t="s">
        <v>176</v>
      </c>
      <c r="K51" s="26"/>
      <c r="L51" s="26"/>
      <c r="M51" s="26"/>
      <c r="N51" s="26"/>
      <c r="O51" s="26"/>
      <c r="P51" s="70">
        <v>2358</v>
      </c>
      <c r="Q51" s="82">
        <f>10+3</f>
        <v>13</v>
      </c>
    </row>
    <row r="52" spans="9:17" ht="12.75">
      <c r="I52" s="80" t="s">
        <v>116</v>
      </c>
      <c r="J52" s="25" t="s">
        <v>171</v>
      </c>
      <c r="K52" s="26"/>
      <c r="L52" s="26"/>
      <c r="M52" s="26"/>
      <c r="N52" s="26"/>
      <c r="O52" s="26"/>
      <c r="P52" s="70">
        <v>2529</v>
      </c>
      <c r="Q52" s="82">
        <f>10+2</f>
        <v>12</v>
      </c>
    </row>
    <row r="53" spans="9:17" ht="13.5" thickBot="1">
      <c r="I53" s="83" t="s">
        <v>117</v>
      </c>
      <c r="J53" s="84" t="s">
        <v>177</v>
      </c>
      <c r="K53" s="85"/>
      <c r="L53" s="85"/>
      <c r="M53" s="85"/>
      <c r="N53" s="85"/>
      <c r="O53" s="85"/>
      <c r="P53" s="75">
        <f>1726+900+460</f>
        <v>3086</v>
      </c>
      <c r="Q53" s="86">
        <f>7+4</f>
        <v>11</v>
      </c>
    </row>
    <row r="54" spans="9:18" ht="12.75">
      <c r="I54" s="24"/>
      <c r="J54" s="24"/>
      <c r="K54" s="24"/>
      <c r="L54" s="24"/>
      <c r="M54" s="24"/>
      <c r="N54" s="24"/>
      <c r="O54" s="23"/>
      <c r="P54" s="33"/>
      <c r="Q54" s="32"/>
      <c r="R54" s="34"/>
    </row>
    <row r="55" spans="9:18" ht="12.75">
      <c r="I55" s="24"/>
      <c r="J55" s="24"/>
      <c r="K55" s="24"/>
      <c r="L55" s="24"/>
      <c r="M55" s="24"/>
      <c r="N55" s="24"/>
      <c r="O55" s="23"/>
      <c r="P55" s="33"/>
      <c r="Q55" s="32"/>
      <c r="R55" s="34"/>
    </row>
    <row r="56" spans="14:17" ht="12.75">
      <c r="N56" s="18"/>
      <c r="O56" s="18"/>
      <c r="Q56" s="18"/>
    </row>
    <row r="57" spans="14:17" ht="12.75">
      <c r="N57" s="18"/>
      <c r="O57" s="18"/>
      <c r="Q57" s="18"/>
    </row>
    <row r="58" spans="14:17" ht="12.75">
      <c r="N58" s="18"/>
      <c r="O58" s="18"/>
      <c r="Q58" s="18"/>
    </row>
    <row r="59" spans="14:17" ht="12.75">
      <c r="N59" s="18"/>
      <c r="O59" s="18"/>
      <c r="Q59" s="18"/>
    </row>
    <row r="60" spans="14:17" ht="12.75">
      <c r="N60" s="18"/>
      <c r="O60" s="18"/>
      <c r="Q60" s="18"/>
    </row>
    <row r="61" spans="14:17" ht="12.75">
      <c r="N61" s="18"/>
      <c r="O61" s="18"/>
      <c r="Q61" s="18"/>
    </row>
    <row r="62" spans="14:17" ht="12.75">
      <c r="N62" s="18"/>
      <c r="O62" s="18"/>
      <c r="Q62" s="18"/>
    </row>
    <row r="63" spans="14:17" ht="12.75">
      <c r="N63" s="18"/>
      <c r="O63" s="18"/>
      <c r="Q63" s="18"/>
    </row>
    <row r="64" spans="14:17" ht="12.75">
      <c r="N64" s="18"/>
      <c r="O64" s="18"/>
      <c r="Q64" s="18"/>
    </row>
    <row r="65" spans="14:17" ht="12.75">
      <c r="N65" s="18"/>
      <c r="O65" s="18"/>
      <c r="Q65" s="18"/>
    </row>
  </sheetData>
  <printOptions horizontalCentered="1" verticalCentered="1"/>
  <pageMargins left="0" right="0" top="0" bottom="0" header="0" footer="0"/>
  <pageSetup fitToHeight="1" fitToWidth="1" horizontalDpi="300" verticalDpi="300" orientation="portrait" paperSize="11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Kodalík  Jiří</dc:creator>
  <cp:keywords/>
  <dc:description/>
  <cp:lastModifiedBy>Jirka Kodalík</cp:lastModifiedBy>
  <cp:lastPrinted>2002-10-23T16:36:34Z</cp:lastPrinted>
  <dcterms:created xsi:type="dcterms:W3CDTF">2001-05-05T15:15:37Z</dcterms:created>
  <dcterms:modified xsi:type="dcterms:W3CDTF">2001-06-01T18:46:48Z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