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Titul" sheetId="1" r:id="rId1"/>
    <sheet name="Muži" sheetId="2" r:id="rId2"/>
    <sheet name="S,J,Ž,Žá" sheetId="3" r:id="rId3"/>
    <sheet name="Liga" sheetId="4" r:id="rId4"/>
  </sheets>
  <externalReferences>
    <externalReference r:id="rId7"/>
  </externalReferences>
  <definedNames>
    <definedName name="_xlnm.Print_Area" localSheetId="1">'Muži'!$A$1:$U$36</definedName>
    <definedName name="_xlnm.Print_Area" localSheetId="2">'S,J,Ž,Žá'!$A$1:$U$53</definedName>
  </definedNames>
  <calcPr fullCalcOnLoad="1"/>
</workbook>
</file>

<file path=xl/sharedStrings.xml><?xml version="1.0" encoding="utf-8"?>
<sst xmlns="http://schemas.openxmlformats.org/spreadsheetml/2006/main" count="532" uniqueCount="140">
  <si>
    <t>Výsledková listina</t>
  </si>
  <si>
    <t>Muži :</t>
  </si>
  <si>
    <t>poř.</t>
  </si>
  <si>
    <t>jméno</t>
  </si>
  <si>
    <t>oddíl</t>
  </si>
  <si>
    <t>reg.</t>
  </si>
  <si>
    <t>kat.</t>
  </si>
  <si>
    <t>vt</t>
  </si>
  <si>
    <t>1.</t>
  </si>
  <si>
    <t>3.</t>
  </si>
  <si>
    <t>4.</t>
  </si>
  <si>
    <t>5.</t>
  </si>
  <si>
    <t>6.</t>
  </si>
  <si>
    <t>7.</t>
  </si>
  <si>
    <t>8.</t>
  </si>
  <si>
    <t>S</t>
  </si>
  <si>
    <t>body</t>
  </si>
  <si>
    <t>bon.</t>
  </si>
  <si>
    <t>celk.</t>
  </si>
  <si>
    <t>r1</t>
  </si>
  <si>
    <t>r2</t>
  </si>
  <si>
    <t>f</t>
  </si>
  <si>
    <t>Sedláček Břetislav</t>
  </si>
  <si>
    <t>MGC Olomouc</t>
  </si>
  <si>
    <t>M</t>
  </si>
  <si>
    <t>1</t>
  </si>
  <si>
    <t>Roemer Ivan</t>
  </si>
  <si>
    <t>Taurus Prostějov</t>
  </si>
  <si>
    <t>3</t>
  </si>
  <si>
    <t>Krecl Mojmír</t>
  </si>
  <si>
    <t>KDG Šternberk</t>
  </si>
  <si>
    <t>Techmann Ondřej</t>
  </si>
  <si>
    <t>Tolarovič Ján</t>
  </si>
  <si>
    <t>1.DGC Bystřice p.H.</t>
  </si>
  <si>
    <t>Pohanka Pavel</t>
  </si>
  <si>
    <t>MGC 90 Brno</t>
  </si>
  <si>
    <t>2</t>
  </si>
  <si>
    <t>Holub Leopold</t>
  </si>
  <si>
    <t>Start Kopřivnice</t>
  </si>
  <si>
    <t>Doležel Pavel</t>
  </si>
  <si>
    <t>Schreiber David</t>
  </si>
  <si>
    <t>MGC Opava</t>
  </si>
  <si>
    <t>Macek Vojtěch</t>
  </si>
  <si>
    <t>KDG Tovačov</t>
  </si>
  <si>
    <t>Bednář Jiří</t>
  </si>
  <si>
    <t>Koubský Petr</t>
  </si>
  <si>
    <t>Unex Uničov</t>
  </si>
  <si>
    <t>Gerža Vít</t>
  </si>
  <si>
    <t>Zapletal Zdeněk</t>
  </si>
  <si>
    <t>bez</t>
  </si>
  <si>
    <t>Zapletal Pavel</t>
  </si>
  <si>
    <t>Římský Stanislav</t>
  </si>
  <si>
    <t>Rimpler Jiří</t>
  </si>
  <si>
    <t>Start Brno</t>
  </si>
  <si>
    <t>Peňáz Josef</t>
  </si>
  <si>
    <t>4</t>
  </si>
  <si>
    <t>Borovička Jiří</t>
  </si>
  <si>
    <t>Velický Petr</t>
  </si>
  <si>
    <t>Prokeš Jiří</t>
  </si>
  <si>
    <t>Buchta Kamil</t>
  </si>
  <si>
    <t>Bílek David</t>
  </si>
  <si>
    <t>Spáčil Jaroslav</t>
  </si>
  <si>
    <t>Havelka Martin</t>
  </si>
  <si>
    <t>Benčík Leonard</t>
  </si>
  <si>
    <t>Netopil Pavel</t>
  </si>
  <si>
    <t>Trnkal Milan</t>
  </si>
  <si>
    <t>Vymazal Milan</t>
  </si>
  <si>
    <t>Škurek Svatopluk</t>
  </si>
  <si>
    <t>Kadlec Jiří</t>
  </si>
  <si>
    <t>Sluka Lukáš</t>
  </si>
  <si>
    <t>Zbránek Martin</t>
  </si>
  <si>
    <t>MC Vsetín</t>
  </si>
  <si>
    <t>ms</t>
  </si>
  <si>
    <t>Senioři :</t>
  </si>
  <si>
    <t>Kuba František</t>
  </si>
  <si>
    <t>Svoboda Miroslav</t>
  </si>
  <si>
    <t>Kubík Josef</t>
  </si>
  <si>
    <t>Jašek Jindřich</t>
  </si>
  <si>
    <t>Dostálek František</t>
  </si>
  <si>
    <t>Hanzelka Lumír</t>
  </si>
  <si>
    <t>Ostrava 2000</t>
  </si>
  <si>
    <t>Janáček Milan</t>
  </si>
  <si>
    <t>Sedláček Vladimír</t>
  </si>
  <si>
    <t>Bednář Jaromír</t>
  </si>
  <si>
    <t>Karásek Otakar</t>
  </si>
  <si>
    <t>Procházka Emil</t>
  </si>
  <si>
    <t>MC Jedovnice</t>
  </si>
  <si>
    <t>Karásek Jiří</t>
  </si>
  <si>
    <t>Šimek Pavel</t>
  </si>
  <si>
    <t>Mikulík Oldřich</t>
  </si>
  <si>
    <t>Rimpler Josef</t>
  </si>
  <si>
    <t>Šebela Josef</t>
  </si>
  <si>
    <t>Techmann Jiří</t>
  </si>
  <si>
    <t>Ženy :</t>
  </si>
  <si>
    <t>Unzeitigová Blanka</t>
  </si>
  <si>
    <t>Ž</t>
  </si>
  <si>
    <t>Henklová Danuše</t>
  </si>
  <si>
    <t>Dostálková Vladimíra</t>
  </si>
  <si>
    <t>Geržová Pavlína</t>
  </si>
  <si>
    <t>Jurásková Božena</t>
  </si>
  <si>
    <t>Junioři :</t>
  </si>
  <si>
    <t>Macháčková Šárka</t>
  </si>
  <si>
    <t>J</t>
  </si>
  <si>
    <t>Kouřilová Petra</t>
  </si>
  <si>
    <t>Macháček Zdeněk</t>
  </si>
  <si>
    <t>Zapletálek Jan</t>
  </si>
  <si>
    <t>Švehla Michal</t>
  </si>
  <si>
    <t>Řehulka Jan</t>
  </si>
  <si>
    <t>Mlčoch Martin</t>
  </si>
  <si>
    <t>Žáci :</t>
  </si>
  <si>
    <t>Mlčoch Ondřej</t>
  </si>
  <si>
    <t>žá</t>
  </si>
  <si>
    <t>Trnkal Tomáš</t>
  </si>
  <si>
    <t>Hudec Radoslav</t>
  </si>
  <si>
    <t>Macho Ivan</t>
  </si>
  <si>
    <t>Dočkal Alois</t>
  </si>
  <si>
    <t>Švehlíková Silvie</t>
  </si>
  <si>
    <t>Machálek Dalibor</t>
  </si>
  <si>
    <t>Papoušek Michal</t>
  </si>
  <si>
    <t>PBM - vypoč.</t>
  </si>
  <si>
    <t>PBM</t>
  </si>
  <si>
    <t>Půměry  Mužů</t>
  </si>
  <si>
    <t>Sego 2002</t>
  </si>
  <si>
    <t>(smíšená družstva)</t>
  </si>
  <si>
    <t/>
  </si>
  <si>
    <t>Pořadi v   kole:</t>
  </si>
  <si>
    <t>Junioři</t>
  </si>
  <si>
    <t>Pořadí celkem:</t>
  </si>
  <si>
    <t>Senioři</t>
  </si>
  <si>
    <t>Ženy</t>
  </si>
  <si>
    <t>I. liga</t>
  </si>
  <si>
    <t>b.</t>
  </si>
  <si>
    <t>úd.</t>
  </si>
  <si>
    <t>KDG Tovačov "A"</t>
  </si>
  <si>
    <t>KDG Tovačov "B"</t>
  </si>
  <si>
    <t>1.DGC Bystřice p. H.</t>
  </si>
  <si>
    <t>1.DGC Bystřice p.H. "A"</t>
  </si>
  <si>
    <t>1.DGC Bystřice p. H. "B"</t>
  </si>
  <si>
    <t>1.DGC Bystřice p. H. "A"</t>
  </si>
  <si>
    <t>MGC Jedovnice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</si>
</sst>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 CE"/>
      <family val="0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8"/>
      <name val="Arial CE"/>
      <family val="0"/>
    </font>
    <font>
      <sz val="9"/>
      <name val="Garamond"/>
      <family val="1"/>
    </font>
    <font>
      <sz val="14"/>
      <name val="Garamond"/>
      <family val="1"/>
    </font>
    <font>
      <b/>
      <sz val="9"/>
      <name val="Symbol"/>
      <family val="1"/>
    </font>
    <font>
      <b/>
      <i/>
      <sz val="9"/>
      <name val="Symbol"/>
      <family val="1"/>
    </font>
    <font>
      <b/>
      <sz val="9"/>
      <color indexed="12"/>
      <name val="Garamond"/>
      <family val="1"/>
    </font>
    <font>
      <b/>
      <sz val="9"/>
      <color indexed="8"/>
      <name val="Garamond"/>
      <family val="1"/>
    </font>
    <font>
      <sz val="9"/>
      <color indexed="10"/>
      <name val="Garamond"/>
      <family val="1"/>
    </font>
    <font>
      <i/>
      <sz val="9"/>
      <name val="Garamond"/>
      <family val="1"/>
    </font>
    <font>
      <sz val="9"/>
      <color indexed="57"/>
      <name val="Garamond"/>
      <family val="1"/>
    </font>
    <font>
      <sz val="9"/>
      <color indexed="48"/>
      <name val="Garamond"/>
      <family val="1"/>
    </font>
    <font>
      <b/>
      <sz val="9"/>
      <color indexed="10"/>
      <name val="Garamond"/>
      <family val="1"/>
    </font>
    <font>
      <b/>
      <sz val="9"/>
      <color indexed="57"/>
      <name val="Garamond"/>
      <family val="1"/>
    </font>
    <font>
      <b/>
      <sz val="9"/>
      <color indexed="14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Alignment="1">
      <alignment horizontal="center"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Sego-MILENIUM\Sego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"/>
      <sheetName val="PlotrZTJ"/>
      <sheetName val="Start list"/>
      <sheetName val="Semifin."/>
      <sheetName val="Finále"/>
      <sheetName val="Výsledky"/>
      <sheetName val="LigaV"/>
      <sheetName val="Liga"/>
      <sheetName val="Plotr1"/>
      <sheetName val="Seznam"/>
      <sheetName val="Čas.rozpis"/>
      <sheetName val="Titul"/>
      <sheetName val="Help"/>
      <sheetName val="Statistika"/>
      <sheetName val="Plotr2"/>
      <sheetName val="LigaCTM"/>
      <sheetName val="Plotr3"/>
      <sheetName val="Muži"/>
      <sheetName val="Ženy"/>
      <sheetName val="Senioři"/>
      <sheetName val="Junioři"/>
      <sheetName val="Žáci"/>
      <sheetName val="DATA"/>
      <sheetName val="BODY"/>
      <sheetName val="BOprůVš"/>
      <sheetName val="BODYMčr"/>
      <sheetName val="BODYGp"/>
      <sheetName val="BODYOp"/>
      <sheetName val="BODYP-Z"/>
    </sheetNames>
    <sheetDataSet>
      <sheetData sheetId="22">
        <row r="1">
          <cell r="K1" t="str">
            <v>Sego 2002</v>
          </cell>
        </row>
        <row r="4">
          <cell r="B4" t="str">
            <v>ZTJ</v>
          </cell>
        </row>
        <row r="5">
          <cell r="B5" t="str">
            <v>25. - 26. 5. 2002</v>
          </cell>
        </row>
        <row r="7">
          <cell r="B7" t="str">
            <v>Kopřivnice</v>
          </cell>
        </row>
        <row r="8">
          <cell r="A8" t="str">
            <v>Hl.Rozhodčí    :</v>
          </cell>
          <cell r="B8" t="str">
            <v>Bednář J.</v>
          </cell>
        </row>
        <row r="9">
          <cell r="A9" t="str">
            <v>Pom.Rozhodčí :</v>
          </cell>
          <cell r="B9" t="str">
            <v>Gerža V., Velický P.</v>
          </cell>
        </row>
        <row r="10">
          <cell r="A10" t="str">
            <v>   JURY :</v>
          </cell>
          <cell r="B10" t="str">
            <v>Bednář J., Mikulenka P., Krecl M., Římský S., Doležel P.</v>
          </cell>
        </row>
        <row r="11">
          <cell r="A11" t="str">
            <v>Ředitel turnaje :</v>
          </cell>
          <cell r="B11" t="str">
            <v>Mikulenka 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C39" sqref="C39"/>
    </sheetView>
  </sheetViews>
  <sheetFormatPr defaultColWidth="9.00390625" defaultRowHeight="12.75"/>
  <sheetData>
    <row r="1" spans="8:9" ht="12.75">
      <c r="H1" s="74" t="str">
        <f>'[1]DATA'!K1</f>
        <v>Sego 2002</v>
      </c>
      <c r="I1" s="74"/>
    </row>
    <row r="4" ht="12.75">
      <c r="C4" s="2"/>
    </row>
    <row r="13" spans="1:11" ht="61.5">
      <c r="A13" s="73" t="s">
        <v>0</v>
      </c>
      <c r="B13" s="73"/>
      <c r="C13" s="73"/>
      <c r="D13" s="73"/>
      <c r="E13" s="73"/>
      <c r="F13" s="73"/>
      <c r="G13" s="73"/>
      <c r="H13" s="73"/>
      <c r="I13" s="73"/>
      <c r="J13" s="71"/>
      <c r="K13" s="71"/>
    </row>
    <row r="14" spans="1:1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61.5">
      <c r="A17" s="73" t="str">
        <f>'[1]DATA'!B4</f>
        <v>ZTJ</v>
      </c>
      <c r="B17" s="73"/>
      <c r="C17" s="73"/>
      <c r="D17" s="73"/>
      <c r="E17" s="73"/>
      <c r="F17" s="73"/>
      <c r="G17" s="73"/>
      <c r="H17" s="73"/>
      <c r="I17" s="73"/>
      <c r="J17" s="3"/>
      <c r="K17" s="3"/>
    </row>
    <row r="18" spans="1:11" ht="61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61.5">
      <c r="A19" s="73" t="str">
        <f>'[1]DATA'!B5</f>
        <v>25. - 26. 5. 2002</v>
      </c>
      <c r="B19" s="73"/>
      <c r="C19" s="73"/>
      <c r="D19" s="73"/>
      <c r="E19" s="73"/>
      <c r="F19" s="73"/>
      <c r="G19" s="73"/>
      <c r="H19" s="73"/>
      <c r="I19" s="73"/>
      <c r="J19" s="3"/>
      <c r="K19" s="3"/>
    </row>
    <row r="20" spans="1:11" ht="12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61.5">
      <c r="A21" s="73" t="str">
        <f>'[1]DATA'!B7</f>
        <v>Kopřivnice</v>
      </c>
      <c r="B21" s="73"/>
      <c r="C21" s="73"/>
      <c r="D21" s="73"/>
      <c r="E21" s="73"/>
      <c r="F21" s="73"/>
      <c r="G21" s="73"/>
      <c r="H21" s="73"/>
      <c r="I21" s="73"/>
      <c r="J21" s="3"/>
      <c r="K21" s="3"/>
    </row>
    <row r="22" spans="1:11" ht="12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18.75">
      <c r="A29" s="5" t="str">
        <f>'[1]DATA'!A11</f>
        <v>Ředitel turnaje :</v>
      </c>
      <c r="B29" s="4"/>
      <c r="C29" s="77" t="str">
        <f>'[1]DATA'!B11</f>
        <v>Mikulenka P.</v>
      </c>
      <c r="D29" s="77"/>
      <c r="E29" s="77"/>
      <c r="F29" s="77"/>
      <c r="G29" s="77"/>
      <c r="H29" s="77"/>
      <c r="I29" s="77"/>
      <c r="J29" s="75"/>
      <c r="K29" s="75"/>
    </row>
    <row r="30" spans="1:11" ht="12.75">
      <c r="A30" s="76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ht="18.75">
      <c r="A31" s="5" t="str">
        <f>'[1]DATA'!A8</f>
        <v>Hl.Rozhodčí    :</v>
      </c>
      <c r="B31" s="4"/>
      <c r="C31" s="77" t="str">
        <f>'[1]DATA'!B8</f>
        <v>Bednář J.</v>
      </c>
      <c r="D31" s="77"/>
      <c r="E31" s="77"/>
      <c r="F31" s="77"/>
      <c r="G31" s="77"/>
      <c r="H31" s="77"/>
      <c r="I31" s="77"/>
      <c r="J31" s="75"/>
      <c r="K31" s="75"/>
    </row>
    <row r="32" spans="1:11" ht="12.75">
      <c r="A32" s="76"/>
      <c r="B32" s="6"/>
      <c r="C32" s="75"/>
      <c r="D32" s="75"/>
      <c r="E32" s="75"/>
      <c r="F32" s="75"/>
      <c r="G32" s="75"/>
      <c r="H32" s="75"/>
      <c r="I32" s="75"/>
      <c r="J32" s="75"/>
      <c r="K32" s="75"/>
    </row>
    <row r="33" spans="1:11" ht="18.75">
      <c r="A33" s="5" t="str">
        <f>'[1]DATA'!A9</f>
        <v>Pom.Rozhodčí :</v>
      </c>
      <c r="B33" s="4"/>
      <c r="C33" s="77" t="str">
        <f>'[1]DATA'!B9</f>
        <v>Gerža V., Velický P.</v>
      </c>
      <c r="D33" s="77"/>
      <c r="E33" s="77"/>
      <c r="F33" s="77"/>
      <c r="G33" s="77"/>
      <c r="H33" s="77"/>
      <c r="I33" s="77"/>
      <c r="J33" s="75"/>
      <c r="K33" s="75"/>
    </row>
    <row r="34" spans="1:11" ht="12.75">
      <c r="A34" s="76"/>
      <c r="B34" s="6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18.75">
      <c r="A35" s="4" t="str">
        <f>'[1]DATA'!A10</f>
        <v>   JURY :</v>
      </c>
      <c r="B35" s="78" t="str">
        <f>'[1]DATA'!B10</f>
        <v>Bednář J., Mikulenka P., Krecl M., Římský S., Doležel P.</v>
      </c>
      <c r="C35" s="78"/>
      <c r="D35" s="78"/>
      <c r="E35" s="78"/>
      <c r="F35" s="78"/>
      <c r="G35" s="78"/>
      <c r="H35" s="78"/>
      <c r="I35" s="78"/>
      <c r="J35" s="75"/>
      <c r="K35" s="75"/>
    </row>
    <row r="36" spans="10:11" ht="12.75">
      <c r="J36" s="75"/>
      <c r="K36" s="75"/>
    </row>
    <row r="37" spans="1:11" ht="12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0:11" ht="18.75">
      <c r="J38" s="5"/>
      <c r="K38" s="5"/>
    </row>
    <row r="39" spans="10:11" ht="12.75">
      <c r="J39" s="75"/>
      <c r="K39" s="75"/>
    </row>
    <row r="40" spans="10:11" ht="18.75">
      <c r="J40" s="5"/>
      <c r="K40" s="5"/>
    </row>
    <row r="41" spans="10:11" ht="12.75">
      <c r="J41" s="75"/>
      <c r="K41" s="75"/>
    </row>
    <row r="42" spans="10:11" ht="18.75">
      <c r="J42" s="5"/>
      <c r="K42" s="5"/>
    </row>
    <row r="43" spans="10:11" ht="12.75">
      <c r="J43" s="75"/>
      <c r="K43" s="75"/>
    </row>
    <row r="44" spans="10:11" ht="15">
      <c r="J44" s="72"/>
      <c r="K44" s="72"/>
    </row>
    <row r="45" spans="1:11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1:11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</row>
  </sheetData>
  <mergeCells count="9">
    <mergeCell ref="C31:I31"/>
    <mergeCell ref="C33:I33"/>
    <mergeCell ref="A19:I19"/>
    <mergeCell ref="A21:I21"/>
    <mergeCell ref="H1:I1"/>
    <mergeCell ref="A13:I13"/>
    <mergeCell ref="A17:I17"/>
    <mergeCell ref="B35:I35"/>
    <mergeCell ref="C29:I29"/>
  </mergeCells>
  <printOptions/>
  <pageMargins left="0.75" right="0.57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5.125" style="0" bestFit="1" customWidth="1"/>
    <col min="3" max="3" width="16.375" style="0" bestFit="1" customWidth="1"/>
    <col min="4" max="4" width="4.375" style="0" bestFit="1" customWidth="1"/>
    <col min="5" max="5" width="5.75390625" style="0" customWidth="1"/>
    <col min="6" max="14" width="3.75390625" style="0" customWidth="1"/>
    <col min="15" max="18" width="4.75390625" style="0" customWidth="1"/>
    <col min="19" max="20" width="3.75390625" style="0" customWidth="1"/>
    <col min="21" max="21" width="5.75390625" style="0" customWidth="1"/>
  </cols>
  <sheetData>
    <row r="1" spans="1:21" ht="18.75">
      <c r="A1" s="1"/>
      <c r="B1" s="7"/>
      <c r="C1" s="8" t="str">
        <f>'[1]DATA'!B4</f>
        <v>ZTJ</v>
      </c>
      <c r="D1" s="1"/>
      <c r="E1" s="9"/>
      <c r="F1" s="1" t="str">
        <f>'[1]DATA'!B5</f>
        <v>25. - 26. 5. 2002</v>
      </c>
      <c r="G1" s="10"/>
      <c r="H1" s="10"/>
      <c r="I1" s="10"/>
      <c r="J1" s="10"/>
      <c r="K1" s="10"/>
      <c r="L1" s="10"/>
      <c r="M1" s="11" t="str">
        <f>'[1]DATA'!B7</f>
        <v>Kopřivnice</v>
      </c>
      <c r="N1" s="10"/>
      <c r="O1" s="1"/>
      <c r="P1" s="10"/>
      <c r="Q1" s="10"/>
      <c r="R1" s="12"/>
      <c r="S1" s="10"/>
      <c r="T1" s="10"/>
      <c r="U1" s="10"/>
    </row>
    <row r="2" spans="1:21" ht="18.75">
      <c r="A2" s="13"/>
      <c r="B2" s="13" t="s">
        <v>1</v>
      </c>
      <c r="C2" s="14"/>
      <c r="D2" s="13"/>
      <c r="E2" s="15"/>
      <c r="F2" s="13"/>
      <c r="G2" s="16"/>
      <c r="H2" s="16"/>
      <c r="I2" s="16"/>
      <c r="J2" s="16"/>
      <c r="K2" s="16"/>
      <c r="L2" s="16"/>
      <c r="M2" s="17"/>
      <c r="N2" s="16"/>
      <c r="O2" s="13"/>
      <c r="P2" s="16"/>
      <c r="Q2" s="16"/>
      <c r="R2" s="18"/>
      <c r="S2" s="16"/>
      <c r="T2" s="16"/>
      <c r="U2" s="16"/>
    </row>
    <row r="3" spans="1:21" ht="12.75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>
        <v>2</v>
      </c>
      <c r="I3" s="19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20" t="s">
        <v>15</v>
      </c>
      <c r="P3" s="19" t="s">
        <v>16</v>
      </c>
      <c r="Q3" s="19" t="s">
        <v>17</v>
      </c>
      <c r="R3" s="21" t="s">
        <v>18</v>
      </c>
      <c r="S3" s="19" t="s">
        <v>19</v>
      </c>
      <c r="T3" s="19" t="s">
        <v>20</v>
      </c>
      <c r="U3" s="22" t="s">
        <v>21</v>
      </c>
    </row>
    <row r="4" spans="1:21" ht="12.75">
      <c r="A4" s="1">
        <v>1</v>
      </c>
      <c r="B4" s="23" t="s">
        <v>22</v>
      </c>
      <c r="C4" s="24" t="s">
        <v>23</v>
      </c>
      <c r="D4" s="25">
        <v>1902</v>
      </c>
      <c r="E4" s="25" t="s">
        <v>24</v>
      </c>
      <c r="F4" s="26" t="s">
        <v>25</v>
      </c>
      <c r="G4" s="27">
        <v>20</v>
      </c>
      <c r="H4" s="27">
        <v>21</v>
      </c>
      <c r="I4" s="27">
        <v>19</v>
      </c>
      <c r="J4" s="27">
        <v>19</v>
      </c>
      <c r="K4" s="27">
        <v>19</v>
      </c>
      <c r="L4" s="27">
        <v>19</v>
      </c>
      <c r="M4" s="28">
        <v>23</v>
      </c>
      <c r="N4" s="10"/>
      <c r="O4" s="1">
        <v>140</v>
      </c>
      <c r="P4" s="1">
        <v>75</v>
      </c>
      <c r="Q4" s="10">
        <v>11</v>
      </c>
      <c r="R4" s="12">
        <v>86</v>
      </c>
      <c r="S4" s="29">
        <v>4</v>
      </c>
      <c r="T4" s="29">
        <v>2</v>
      </c>
      <c r="U4" s="30">
        <v>20</v>
      </c>
    </row>
    <row r="5" spans="1:21" ht="12.75">
      <c r="A5" s="1">
        <v>2</v>
      </c>
      <c r="B5" s="23" t="s">
        <v>26</v>
      </c>
      <c r="C5" s="24" t="s">
        <v>27</v>
      </c>
      <c r="D5" s="25">
        <v>434</v>
      </c>
      <c r="E5" s="25" t="s">
        <v>24</v>
      </c>
      <c r="F5" s="26" t="s">
        <v>28</v>
      </c>
      <c r="G5" s="28">
        <v>22</v>
      </c>
      <c r="H5" s="27">
        <v>23</v>
      </c>
      <c r="I5" s="27">
        <v>20</v>
      </c>
      <c r="J5" s="27">
        <v>19</v>
      </c>
      <c r="K5" s="27">
        <v>20</v>
      </c>
      <c r="L5" s="27">
        <v>20</v>
      </c>
      <c r="M5" s="28">
        <v>19</v>
      </c>
      <c r="N5" s="10"/>
      <c r="O5" s="1">
        <v>143</v>
      </c>
      <c r="P5" s="1">
        <v>72</v>
      </c>
      <c r="Q5" s="10">
        <v>8</v>
      </c>
      <c r="R5" s="12">
        <v>80</v>
      </c>
      <c r="S5" s="29">
        <v>4</v>
      </c>
      <c r="T5" s="29">
        <v>3</v>
      </c>
      <c r="U5" s="30">
        <v>20.428571428571427</v>
      </c>
    </row>
    <row r="6" spans="1:21" ht="12.75">
      <c r="A6" s="1">
        <v>3</v>
      </c>
      <c r="B6" s="23" t="s">
        <v>29</v>
      </c>
      <c r="C6" s="24" t="s">
        <v>30</v>
      </c>
      <c r="D6" s="25">
        <v>1733</v>
      </c>
      <c r="E6" s="25" t="s">
        <v>24</v>
      </c>
      <c r="F6" s="26" t="s">
        <v>25</v>
      </c>
      <c r="G6" s="27">
        <v>20</v>
      </c>
      <c r="H6" s="28">
        <v>21</v>
      </c>
      <c r="I6" s="27">
        <v>19</v>
      </c>
      <c r="J6" s="27">
        <v>21</v>
      </c>
      <c r="K6" s="27">
        <v>20</v>
      </c>
      <c r="L6" s="27">
        <v>21</v>
      </c>
      <c r="M6" s="28">
        <v>21</v>
      </c>
      <c r="N6" s="10"/>
      <c r="O6" s="1">
        <v>143</v>
      </c>
      <c r="P6" s="1">
        <v>69</v>
      </c>
      <c r="Q6" s="10">
        <v>8</v>
      </c>
      <c r="R6" s="12">
        <v>77</v>
      </c>
      <c r="S6" s="29">
        <v>2</v>
      </c>
      <c r="T6" s="29">
        <v>1</v>
      </c>
      <c r="U6" s="30">
        <v>20.428571428571427</v>
      </c>
    </row>
    <row r="7" spans="1:21" ht="12.75">
      <c r="A7" s="1">
        <v>4</v>
      </c>
      <c r="B7" s="23" t="s">
        <v>31</v>
      </c>
      <c r="C7" s="24" t="s">
        <v>23</v>
      </c>
      <c r="D7" s="25">
        <v>1814</v>
      </c>
      <c r="E7" s="25" t="s">
        <v>24</v>
      </c>
      <c r="F7" s="26" t="s">
        <v>25</v>
      </c>
      <c r="G7" s="28">
        <v>22</v>
      </c>
      <c r="H7" s="28">
        <v>21</v>
      </c>
      <c r="I7" s="27">
        <v>21</v>
      </c>
      <c r="J7" s="27">
        <v>18</v>
      </c>
      <c r="K7" s="27">
        <v>22</v>
      </c>
      <c r="L7" s="27">
        <v>24</v>
      </c>
      <c r="M7" s="28">
        <v>18</v>
      </c>
      <c r="N7" s="10"/>
      <c r="O7" s="1">
        <v>146</v>
      </c>
      <c r="P7" s="1">
        <v>66</v>
      </c>
      <c r="Q7" s="10">
        <v>5</v>
      </c>
      <c r="R7" s="12">
        <v>71</v>
      </c>
      <c r="S7" s="29">
        <v>6</v>
      </c>
      <c r="T7" s="29">
        <v>4</v>
      </c>
      <c r="U7" s="30">
        <v>20.857142857142858</v>
      </c>
    </row>
    <row r="8" spans="1:21" ht="12.75">
      <c r="A8" s="1">
        <v>5</v>
      </c>
      <c r="B8" s="23" t="s">
        <v>32</v>
      </c>
      <c r="C8" s="24" t="s">
        <v>33</v>
      </c>
      <c r="D8" s="25">
        <v>771</v>
      </c>
      <c r="E8" s="25" t="s">
        <v>24</v>
      </c>
      <c r="F8" s="26" t="s">
        <v>28</v>
      </c>
      <c r="G8" s="27">
        <v>22</v>
      </c>
      <c r="H8" s="27">
        <v>19</v>
      </c>
      <c r="I8" s="27">
        <v>22</v>
      </c>
      <c r="J8" s="27">
        <v>20</v>
      </c>
      <c r="K8" s="27">
        <v>22</v>
      </c>
      <c r="L8" s="27">
        <v>23</v>
      </c>
      <c r="M8" s="28">
        <v>20</v>
      </c>
      <c r="N8" s="10"/>
      <c r="O8" s="1">
        <v>148</v>
      </c>
      <c r="P8" s="1">
        <v>63</v>
      </c>
      <c r="Q8" s="10">
        <v>3</v>
      </c>
      <c r="R8" s="12">
        <v>66</v>
      </c>
      <c r="S8" s="29">
        <v>4</v>
      </c>
      <c r="T8" s="29">
        <v>2</v>
      </c>
      <c r="U8" s="30">
        <v>21.142857142857142</v>
      </c>
    </row>
    <row r="9" spans="1:21" ht="12.75">
      <c r="A9" s="1">
        <v>6</v>
      </c>
      <c r="B9" s="23" t="s">
        <v>34</v>
      </c>
      <c r="C9" s="24" t="s">
        <v>35</v>
      </c>
      <c r="D9" s="25">
        <v>1892</v>
      </c>
      <c r="E9" s="25" t="s">
        <v>24</v>
      </c>
      <c r="F9" s="26" t="s">
        <v>36</v>
      </c>
      <c r="G9" s="27">
        <v>22</v>
      </c>
      <c r="H9" s="27">
        <v>20</v>
      </c>
      <c r="I9" s="27">
        <v>22</v>
      </c>
      <c r="J9" s="27">
        <v>21</v>
      </c>
      <c r="K9" s="27">
        <v>22</v>
      </c>
      <c r="L9" s="27">
        <v>22</v>
      </c>
      <c r="M9" s="28">
        <v>20</v>
      </c>
      <c r="N9" s="10"/>
      <c r="O9" s="1">
        <v>149</v>
      </c>
      <c r="P9" s="1">
        <v>59</v>
      </c>
      <c r="Q9" s="10">
        <v>2</v>
      </c>
      <c r="R9" s="12">
        <v>61</v>
      </c>
      <c r="S9" s="29">
        <v>2</v>
      </c>
      <c r="T9" s="29">
        <v>2</v>
      </c>
      <c r="U9" s="30">
        <v>21.285714285714285</v>
      </c>
    </row>
    <row r="10" spans="1:21" ht="12.75">
      <c r="A10" s="1">
        <v>7</v>
      </c>
      <c r="B10" s="23" t="s">
        <v>37</v>
      </c>
      <c r="C10" s="24" t="s">
        <v>38</v>
      </c>
      <c r="D10" s="25">
        <v>572</v>
      </c>
      <c r="E10" s="25" t="s">
        <v>24</v>
      </c>
      <c r="F10" s="26" t="s">
        <v>36</v>
      </c>
      <c r="G10" s="27">
        <v>23</v>
      </c>
      <c r="H10" s="28">
        <v>22</v>
      </c>
      <c r="I10" s="27">
        <v>22</v>
      </c>
      <c r="J10" s="27">
        <v>21</v>
      </c>
      <c r="K10" s="27">
        <v>21</v>
      </c>
      <c r="L10" s="27">
        <v>20</v>
      </c>
      <c r="M10" s="28">
        <v>20</v>
      </c>
      <c r="N10" s="10"/>
      <c r="O10" s="1">
        <v>149</v>
      </c>
      <c r="P10" s="1">
        <v>59</v>
      </c>
      <c r="Q10" s="10">
        <v>2</v>
      </c>
      <c r="R10" s="12">
        <v>61</v>
      </c>
      <c r="S10" s="29">
        <v>3</v>
      </c>
      <c r="T10" s="29">
        <v>2</v>
      </c>
      <c r="U10" s="30">
        <v>21.285714285714285</v>
      </c>
    </row>
    <row r="11" spans="1:21" ht="12.75">
      <c r="A11" s="1">
        <v>8</v>
      </c>
      <c r="B11" s="23" t="s">
        <v>39</v>
      </c>
      <c r="C11" s="24" t="s">
        <v>33</v>
      </c>
      <c r="D11" s="25">
        <v>1240</v>
      </c>
      <c r="E11" s="25" t="s">
        <v>24</v>
      </c>
      <c r="F11" s="26" t="s">
        <v>36</v>
      </c>
      <c r="G11" s="28">
        <v>21</v>
      </c>
      <c r="H11" s="27">
        <v>20</v>
      </c>
      <c r="I11" s="27">
        <v>20</v>
      </c>
      <c r="J11" s="27">
        <v>21</v>
      </c>
      <c r="K11" s="27">
        <v>22</v>
      </c>
      <c r="L11" s="31">
        <v>25</v>
      </c>
      <c r="M11" s="28">
        <v>22</v>
      </c>
      <c r="N11" s="10"/>
      <c r="O11" s="1">
        <v>151</v>
      </c>
      <c r="P11" s="1">
        <v>54</v>
      </c>
      <c r="Q11" s="10"/>
      <c r="R11" s="12">
        <v>54</v>
      </c>
      <c r="S11" s="29">
        <v>5</v>
      </c>
      <c r="T11" s="29">
        <v>2</v>
      </c>
      <c r="U11" s="30">
        <v>21.571428571428573</v>
      </c>
    </row>
    <row r="12" spans="1:21" ht="12.75">
      <c r="A12" s="1">
        <v>9</v>
      </c>
      <c r="B12" s="23" t="s">
        <v>40</v>
      </c>
      <c r="C12" s="24" t="s">
        <v>41</v>
      </c>
      <c r="D12" s="25">
        <v>1382</v>
      </c>
      <c r="E12" s="25" t="s">
        <v>24</v>
      </c>
      <c r="F12" s="26" t="s">
        <v>36</v>
      </c>
      <c r="G12" s="27">
        <v>24</v>
      </c>
      <c r="H12" s="27">
        <v>20</v>
      </c>
      <c r="I12" s="27">
        <v>20</v>
      </c>
      <c r="J12" s="27">
        <v>21</v>
      </c>
      <c r="K12" s="27">
        <v>22</v>
      </c>
      <c r="L12" s="27">
        <v>22</v>
      </c>
      <c r="M12" s="28">
        <v>23</v>
      </c>
      <c r="N12" s="10"/>
      <c r="O12" s="1">
        <v>152</v>
      </c>
      <c r="P12" s="1">
        <v>50</v>
      </c>
      <c r="Q12" s="10"/>
      <c r="R12" s="12">
        <v>50</v>
      </c>
      <c r="S12" s="29">
        <v>4</v>
      </c>
      <c r="T12" s="29">
        <v>3</v>
      </c>
      <c r="U12" s="30">
        <v>21.714285714285715</v>
      </c>
    </row>
    <row r="13" spans="1:21" ht="12.75">
      <c r="A13" s="1">
        <v>10</v>
      </c>
      <c r="B13" s="23" t="s">
        <v>42</v>
      </c>
      <c r="C13" s="24" t="s">
        <v>43</v>
      </c>
      <c r="D13" s="25">
        <v>1114</v>
      </c>
      <c r="E13" s="25" t="s">
        <v>24</v>
      </c>
      <c r="F13" s="26" t="s">
        <v>28</v>
      </c>
      <c r="G13" s="32">
        <v>25</v>
      </c>
      <c r="H13" s="27">
        <v>23</v>
      </c>
      <c r="I13" s="28">
        <v>20</v>
      </c>
      <c r="J13" s="27">
        <v>20</v>
      </c>
      <c r="K13" s="27">
        <v>20</v>
      </c>
      <c r="L13" s="27">
        <v>24</v>
      </c>
      <c r="M13" s="28">
        <v>20</v>
      </c>
      <c r="N13" s="10"/>
      <c r="O13" s="1">
        <v>152</v>
      </c>
      <c r="P13" s="1">
        <v>50</v>
      </c>
      <c r="Q13" s="10"/>
      <c r="R13" s="12">
        <v>50</v>
      </c>
      <c r="S13" s="29">
        <v>5</v>
      </c>
      <c r="T13" s="29">
        <v>4</v>
      </c>
      <c r="U13" s="30">
        <v>21.714285714285715</v>
      </c>
    </row>
    <row r="14" spans="1:21" ht="12.75">
      <c r="A14" s="1">
        <v>11</v>
      </c>
      <c r="B14" s="23" t="s">
        <v>44</v>
      </c>
      <c r="C14" s="24" t="s">
        <v>35</v>
      </c>
      <c r="D14" s="25">
        <v>1059</v>
      </c>
      <c r="E14" s="25" t="s">
        <v>24</v>
      </c>
      <c r="F14" s="26" t="s">
        <v>25</v>
      </c>
      <c r="G14" s="28">
        <v>24</v>
      </c>
      <c r="H14" s="28">
        <v>21</v>
      </c>
      <c r="I14" s="27">
        <v>20</v>
      </c>
      <c r="J14" s="27">
        <v>22</v>
      </c>
      <c r="K14" s="27">
        <v>21</v>
      </c>
      <c r="L14" s="27">
        <v>20</v>
      </c>
      <c r="M14" s="32">
        <v>26</v>
      </c>
      <c r="N14" s="10"/>
      <c r="O14" s="1">
        <v>154</v>
      </c>
      <c r="P14" s="1">
        <v>43</v>
      </c>
      <c r="Q14" s="10"/>
      <c r="R14" s="12">
        <v>43</v>
      </c>
      <c r="S14" s="29">
        <v>6</v>
      </c>
      <c r="T14" s="29">
        <v>4</v>
      </c>
      <c r="U14" s="30">
        <v>22</v>
      </c>
    </row>
    <row r="15" spans="1:21" ht="12.75">
      <c r="A15" s="1">
        <v>12</v>
      </c>
      <c r="B15" s="33" t="s">
        <v>45</v>
      </c>
      <c r="C15" s="34" t="s">
        <v>46</v>
      </c>
      <c r="D15" s="35">
        <v>2053</v>
      </c>
      <c r="E15" s="35" t="s">
        <v>24</v>
      </c>
      <c r="F15" s="35" t="s">
        <v>28</v>
      </c>
      <c r="G15" s="27">
        <v>24</v>
      </c>
      <c r="H15" s="31">
        <v>26</v>
      </c>
      <c r="I15" s="27">
        <v>22</v>
      </c>
      <c r="J15" s="27">
        <v>22</v>
      </c>
      <c r="K15" s="27">
        <v>19</v>
      </c>
      <c r="L15" s="27">
        <v>20</v>
      </c>
      <c r="M15" s="28">
        <v>21</v>
      </c>
      <c r="N15" s="10"/>
      <c r="O15" s="1">
        <v>154</v>
      </c>
      <c r="P15" s="1">
        <v>43</v>
      </c>
      <c r="Q15" s="10"/>
      <c r="R15" s="12">
        <v>43</v>
      </c>
      <c r="S15" s="29">
        <v>7</v>
      </c>
      <c r="T15" s="29">
        <v>4</v>
      </c>
      <c r="U15" s="30">
        <v>22</v>
      </c>
    </row>
    <row r="16" spans="1:21" ht="12.75">
      <c r="A16" s="1">
        <v>13</v>
      </c>
      <c r="B16" s="23" t="s">
        <v>47</v>
      </c>
      <c r="C16" s="24" t="s">
        <v>23</v>
      </c>
      <c r="D16" s="25">
        <v>536</v>
      </c>
      <c r="E16" s="25" t="s">
        <v>24</v>
      </c>
      <c r="F16" s="26" t="s">
        <v>36</v>
      </c>
      <c r="G16" s="27">
        <v>21</v>
      </c>
      <c r="H16" s="27">
        <v>24</v>
      </c>
      <c r="I16" s="27">
        <v>23</v>
      </c>
      <c r="J16" s="27">
        <v>20</v>
      </c>
      <c r="K16" s="31">
        <v>26</v>
      </c>
      <c r="L16" s="27">
        <v>21</v>
      </c>
      <c r="M16" s="28">
        <v>21</v>
      </c>
      <c r="N16" s="10"/>
      <c r="O16" s="1">
        <v>156</v>
      </c>
      <c r="P16" s="1">
        <v>36</v>
      </c>
      <c r="Q16" s="10"/>
      <c r="R16" s="12">
        <v>36</v>
      </c>
      <c r="S16" s="29">
        <v>6</v>
      </c>
      <c r="T16" s="29">
        <v>3</v>
      </c>
      <c r="U16" s="30">
        <v>22.285714285714285</v>
      </c>
    </row>
    <row r="17" spans="1:21" ht="12.75">
      <c r="A17" s="1">
        <v>14</v>
      </c>
      <c r="B17" s="23" t="s">
        <v>48</v>
      </c>
      <c r="C17" s="24" t="s">
        <v>30</v>
      </c>
      <c r="D17" s="25">
        <v>412</v>
      </c>
      <c r="E17" s="25" t="s">
        <v>24</v>
      </c>
      <c r="F17" s="26" t="s">
        <v>49</v>
      </c>
      <c r="G17" s="27">
        <v>20</v>
      </c>
      <c r="H17" s="28">
        <v>23</v>
      </c>
      <c r="I17" s="27">
        <v>19</v>
      </c>
      <c r="J17" s="27">
        <v>21</v>
      </c>
      <c r="K17" s="27">
        <v>23</v>
      </c>
      <c r="L17" s="27">
        <v>22</v>
      </c>
      <c r="M17" s="36">
        <v>28</v>
      </c>
      <c r="N17" s="10"/>
      <c r="O17" s="1">
        <v>156</v>
      </c>
      <c r="P17" s="1">
        <v>36</v>
      </c>
      <c r="Q17" s="10"/>
      <c r="R17" s="12">
        <v>36</v>
      </c>
      <c r="S17" s="29">
        <v>9</v>
      </c>
      <c r="T17" s="29">
        <v>3</v>
      </c>
      <c r="U17" s="30">
        <v>22.285714285714285</v>
      </c>
    </row>
    <row r="18" spans="1:21" ht="12.75">
      <c r="A18" s="1">
        <v>15</v>
      </c>
      <c r="B18" s="23" t="s">
        <v>50</v>
      </c>
      <c r="C18" s="24" t="s">
        <v>30</v>
      </c>
      <c r="D18" s="25">
        <v>537</v>
      </c>
      <c r="E18" s="25" t="s">
        <v>24</v>
      </c>
      <c r="F18" s="26" t="s">
        <v>28</v>
      </c>
      <c r="G18" s="27">
        <v>24</v>
      </c>
      <c r="H18" s="27">
        <v>21</v>
      </c>
      <c r="I18" s="27">
        <v>22</v>
      </c>
      <c r="J18" s="27">
        <v>23</v>
      </c>
      <c r="K18" s="27">
        <v>22</v>
      </c>
      <c r="L18" s="27">
        <v>24</v>
      </c>
      <c r="M18" s="28">
        <v>21</v>
      </c>
      <c r="N18" s="10"/>
      <c r="O18" s="1">
        <v>157</v>
      </c>
      <c r="P18" s="1">
        <v>29</v>
      </c>
      <c r="Q18" s="10"/>
      <c r="R18" s="12">
        <v>29</v>
      </c>
      <c r="S18" s="29">
        <v>3</v>
      </c>
      <c r="T18" s="29">
        <v>3</v>
      </c>
      <c r="U18" s="30">
        <v>22.428571428571427</v>
      </c>
    </row>
    <row r="19" spans="1:21" ht="12.75">
      <c r="A19" s="1">
        <v>16</v>
      </c>
      <c r="B19" s="23" t="s">
        <v>51</v>
      </c>
      <c r="C19" s="24" t="s">
        <v>46</v>
      </c>
      <c r="D19" s="25">
        <v>73</v>
      </c>
      <c r="E19" s="25" t="s">
        <v>24</v>
      </c>
      <c r="F19" s="26" t="s">
        <v>36</v>
      </c>
      <c r="G19" s="27">
        <v>24</v>
      </c>
      <c r="H19" s="27">
        <v>20</v>
      </c>
      <c r="I19" s="27">
        <v>21</v>
      </c>
      <c r="J19" s="27">
        <v>23</v>
      </c>
      <c r="K19" s="27">
        <v>24</v>
      </c>
      <c r="L19" s="31">
        <v>25</v>
      </c>
      <c r="M19" s="28">
        <v>20</v>
      </c>
      <c r="N19" s="10"/>
      <c r="O19" s="1">
        <v>157</v>
      </c>
      <c r="P19" s="1">
        <v>29</v>
      </c>
      <c r="Q19" s="10"/>
      <c r="R19" s="12">
        <v>29</v>
      </c>
      <c r="S19" s="29">
        <v>5</v>
      </c>
      <c r="T19" s="29">
        <v>4</v>
      </c>
      <c r="U19" s="30">
        <v>22.428571428571427</v>
      </c>
    </row>
    <row r="20" spans="1:21" ht="12.75">
      <c r="A20" s="1">
        <v>17</v>
      </c>
      <c r="B20" s="23" t="s">
        <v>52</v>
      </c>
      <c r="C20" s="24" t="s">
        <v>53</v>
      </c>
      <c r="D20" s="25">
        <v>1403</v>
      </c>
      <c r="E20" s="25" t="s">
        <v>24</v>
      </c>
      <c r="F20" s="26" t="s">
        <v>25</v>
      </c>
      <c r="G20" s="27">
        <v>24</v>
      </c>
      <c r="H20" s="27">
        <v>22</v>
      </c>
      <c r="I20" s="31">
        <v>26</v>
      </c>
      <c r="J20" s="27">
        <v>23</v>
      </c>
      <c r="K20" s="27">
        <v>23</v>
      </c>
      <c r="L20" s="28">
        <v>22</v>
      </c>
      <c r="M20" s="28">
        <v>21</v>
      </c>
      <c r="N20" s="10"/>
      <c r="O20" s="1">
        <v>161</v>
      </c>
      <c r="P20" s="1">
        <v>23</v>
      </c>
      <c r="Q20" s="10"/>
      <c r="R20" s="12">
        <v>23</v>
      </c>
      <c r="S20" s="29">
        <v>5</v>
      </c>
      <c r="T20" s="29">
        <v>2</v>
      </c>
      <c r="U20" s="30">
        <v>23</v>
      </c>
    </row>
    <row r="21" spans="1:21" ht="12.75">
      <c r="A21" s="1">
        <v>18</v>
      </c>
      <c r="B21" s="23" t="s">
        <v>54</v>
      </c>
      <c r="C21" s="24" t="s">
        <v>35</v>
      </c>
      <c r="D21" s="25">
        <v>2534</v>
      </c>
      <c r="E21" s="25" t="s">
        <v>24</v>
      </c>
      <c r="F21" s="26" t="s">
        <v>55</v>
      </c>
      <c r="G21" s="28">
        <v>22</v>
      </c>
      <c r="H21" s="31">
        <v>26</v>
      </c>
      <c r="I21" s="37">
        <v>27</v>
      </c>
      <c r="J21" s="27">
        <v>20</v>
      </c>
      <c r="K21" s="27">
        <v>22</v>
      </c>
      <c r="L21" s="27">
        <v>22</v>
      </c>
      <c r="M21" s="28">
        <v>22</v>
      </c>
      <c r="N21" s="10"/>
      <c r="O21" s="1">
        <v>161</v>
      </c>
      <c r="P21" s="1">
        <v>23</v>
      </c>
      <c r="Q21" s="10"/>
      <c r="R21" s="12">
        <v>23</v>
      </c>
      <c r="S21" s="29">
        <v>7</v>
      </c>
      <c r="T21" s="29">
        <v>4</v>
      </c>
      <c r="U21" s="30">
        <v>23</v>
      </c>
    </row>
    <row r="22" spans="1:21" ht="12.75">
      <c r="A22" s="1">
        <v>19</v>
      </c>
      <c r="B22" s="23" t="s">
        <v>56</v>
      </c>
      <c r="C22" s="24" t="s">
        <v>30</v>
      </c>
      <c r="D22" s="25">
        <v>880</v>
      </c>
      <c r="E22" s="25" t="s">
        <v>24</v>
      </c>
      <c r="F22" s="26" t="s">
        <v>36</v>
      </c>
      <c r="G22" s="27">
        <v>23</v>
      </c>
      <c r="H22" s="27">
        <v>24</v>
      </c>
      <c r="I22" s="27">
        <v>23</v>
      </c>
      <c r="J22" s="27">
        <v>21</v>
      </c>
      <c r="K22" s="27">
        <v>23</v>
      </c>
      <c r="L22" s="27">
        <v>23</v>
      </c>
      <c r="M22" s="32">
        <v>26</v>
      </c>
      <c r="N22" s="10"/>
      <c r="O22" s="1">
        <v>163</v>
      </c>
      <c r="P22" s="1">
        <v>17</v>
      </c>
      <c r="Q22" s="10"/>
      <c r="R22" s="12">
        <v>17</v>
      </c>
      <c r="S22" s="29">
        <v>5</v>
      </c>
      <c r="T22" s="29">
        <v>1</v>
      </c>
      <c r="U22" s="30">
        <v>23.285714285714285</v>
      </c>
    </row>
    <row r="23" spans="1:21" ht="12.75">
      <c r="A23" s="1">
        <v>20</v>
      </c>
      <c r="B23" s="23" t="s">
        <v>57</v>
      </c>
      <c r="C23" s="24" t="s">
        <v>43</v>
      </c>
      <c r="D23" s="25">
        <v>2177</v>
      </c>
      <c r="E23" s="25" t="s">
        <v>24</v>
      </c>
      <c r="F23" s="26" t="s">
        <v>55</v>
      </c>
      <c r="G23" s="28">
        <v>24</v>
      </c>
      <c r="H23" s="38">
        <v>29</v>
      </c>
      <c r="I23" s="27">
        <v>20</v>
      </c>
      <c r="J23" s="27">
        <v>21</v>
      </c>
      <c r="K23" s="27">
        <v>22</v>
      </c>
      <c r="L23" s="27">
        <v>22</v>
      </c>
      <c r="M23" s="36">
        <v>27</v>
      </c>
      <c r="N23" s="10"/>
      <c r="O23" s="1">
        <v>165</v>
      </c>
      <c r="P23" s="1">
        <v>14</v>
      </c>
      <c r="Q23" s="10"/>
      <c r="R23" s="12">
        <v>14</v>
      </c>
      <c r="S23" s="29">
        <v>9</v>
      </c>
      <c r="T23" s="29">
        <v>6</v>
      </c>
      <c r="U23" s="30">
        <v>23.571428571428573</v>
      </c>
    </row>
    <row r="24" spans="1:21" ht="12.75">
      <c r="A24" s="1">
        <v>21</v>
      </c>
      <c r="B24" s="23" t="s">
        <v>58</v>
      </c>
      <c r="C24" s="24" t="s">
        <v>38</v>
      </c>
      <c r="D24" s="25">
        <v>2556</v>
      </c>
      <c r="E24" s="25" t="s">
        <v>24</v>
      </c>
      <c r="F24" s="26" t="s">
        <v>55</v>
      </c>
      <c r="G24" s="31">
        <v>25</v>
      </c>
      <c r="H24" s="31">
        <v>25</v>
      </c>
      <c r="I24" s="28">
        <v>22</v>
      </c>
      <c r="J24" s="27">
        <v>21</v>
      </c>
      <c r="K24" s="31">
        <v>25</v>
      </c>
      <c r="L24" s="27">
        <v>22</v>
      </c>
      <c r="M24" s="32">
        <v>26</v>
      </c>
      <c r="N24" s="10"/>
      <c r="O24" s="1">
        <v>166</v>
      </c>
      <c r="P24" s="1">
        <v>11</v>
      </c>
      <c r="Q24" s="10"/>
      <c r="R24" s="12">
        <v>11</v>
      </c>
      <c r="S24" s="29">
        <v>5</v>
      </c>
      <c r="T24" s="29">
        <v>3</v>
      </c>
      <c r="U24" s="30">
        <v>23.714285714285715</v>
      </c>
    </row>
    <row r="25" spans="1:21" ht="12.75">
      <c r="A25" s="1">
        <v>22</v>
      </c>
      <c r="B25" s="23" t="s">
        <v>59</v>
      </c>
      <c r="C25" s="24" t="s">
        <v>30</v>
      </c>
      <c r="D25" s="25">
        <v>1558</v>
      </c>
      <c r="E25" s="25" t="s">
        <v>24</v>
      </c>
      <c r="F25" s="26" t="s">
        <v>55</v>
      </c>
      <c r="G25" s="27">
        <v>22</v>
      </c>
      <c r="H25" s="27">
        <v>21</v>
      </c>
      <c r="I25" s="27">
        <v>23</v>
      </c>
      <c r="J25" s="37">
        <v>27</v>
      </c>
      <c r="K25" s="37">
        <v>27</v>
      </c>
      <c r="L25" s="38">
        <v>31</v>
      </c>
      <c r="M25" s="39">
        <v>32</v>
      </c>
      <c r="N25" s="10"/>
      <c r="O25" s="1">
        <v>183</v>
      </c>
      <c r="P25" s="1">
        <v>7</v>
      </c>
      <c r="Q25" s="10"/>
      <c r="R25" s="12">
        <v>7</v>
      </c>
      <c r="S25" s="29">
        <v>11</v>
      </c>
      <c r="T25" s="29">
        <v>9</v>
      </c>
      <c r="U25" s="30">
        <v>26.142857142857142</v>
      </c>
    </row>
    <row r="26" spans="1:21" ht="12.75">
      <c r="A26" s="1">
        <v>23</v>
      </c>
      <c r="B26" s="23" t="s">
        <v>60</v>
      </c>
      <c r="C26" s="24" t="s">
        <v>33</v>
      </c>
      <c r="D26" s="25">
        <v>1376</v>
      </c>
      <c r="E26" s="25" t="s">
        <v>24</v>
      </c>
      <c r="F26" s="26" t="s">
        <v>55</v>
      </c>
      <c r="G26" s="27">
        <v>21</v>
      </c>
      <c r="H26" s="27">
        <v>22</v>
      </c>
      <c r="I26" s="27">
        <v>24</v>
      </c>
      <c r="J26" s="27">
        <v>24</v>
      </c>
      <c r="K26" s="40"/>
      <c r="L26" s="40"/>
      <c r="M26" s="41"/>
      <c r="N26" s="10"/>
      <c r="O26" s="1">
        <f>SUM(G26:N26)</f>
        <v>91</v>
      </c>
      <c r="P26" s="1">
        <v>4</v>
      </c>
      <c r="Q26" s="10"/>
      <c r="R26" s="12">
        <v>4</v>
      </c>
      <c r="S26" s="29">
        <f>IF(COUNTA(G26:N26)&lt;2,0,LARGE(G26:N26,1)-SMALL(G26:N26,1))</f>
        <v>3</v>
      </c>
      <c r="T26" s="29">
        <f>IF(COUNTA(G26:N26)&lt;4,0,LARGE(G26:N26,2)-SMALL(G26:N26,2))</f>
        <v>2</v>
      </c>
      <c r="U26" s="30">
        <f>IF(COUNTA(G26:N26)&gt;0,AVERAGE(G26:N26),0)</f>
        <v>22.75</v>
      </c>
    </row>
    <row r="27" spans="1:21" ht="12.75">
      <c r="A27" s="1">
        <v>24</v>
      </c>
      <c r="B27" s="23" t="s">
        <v>61</v>
      </c>
      <c r="C27" s="24" t="s">
        <v>30</v>
      </c>
      <c r="D27" s="25">
        <v>951</v>
      </c>
      <c r="E27" s="25" t="s">
        <v>24</v>
      </c>
      <c r="F27" s="26" t="s">
        <v>49</v>
      </c>
      <c r="G27" s="32">
        <v>25</v>
      </c>
      <c r="H27" s="27">
        <v>22</v>
      </c>
      <c r="I27" s="27">
        <v>24</v>
      </c>
      <c r="J27" s="31">
        <v>25</v>
      </c>
      <c r="K27" s="42"/>
      <c r="L27" s="43"/>
      <c r="M27" s="41"/>
      <c r="N27" s="10"/>
      <c r="O27" s="1">
        <v>96</v>
      </c>
      <c r="P27" s="1">
        <v>1</v>
      </c>
      <c r="Q27" s="10"/>
      <c r="R27" s="12">
        <v>1</v>
      </c>
      <c r="S27" s="29">
        <v>3</v>
      </c>
      <c r="T27" s="29">
        <v>1</v>
      </c>
      <c r="U27" s="30">
        <v>24</v>
      </c>
    </row>
    <row r="28" spans="1:21" ht="12.75">
      <c r="A28" s="1">
        <v>25</v>
      </c>
      <c r="B28" s="23" t="s">
        <v>62</v>
      </c>
      <c r="C28" s="24" t="s">
        <v>43</v>
      </c>
      <c r="D28" s="25">
        <v>2327</v>
      </c>
      <c r="E28" s="25" t="s">
        <v>24</v>
      </c>
      <c r="F28" s="26" t="s">
        <v>55</v>
      </c>
      <c r="G28" s="32">
        <v>26</v>
      </c>
      <c r="H28" s="27">
        <v>20</v>
      </c>
      <c r="I28" s="37">
        <v>27</v>
      </c>
      <c r="J28" s="27">
        <v>24</v>
      </c>
      <c r="K28" s="43"/>
      <c r="L28" s="43"/>
      <c r="M28" s="41"/>
      <c r="N28" s="10"/>
      <c r="O28" s="1">
        <v>97</v>
      </c>
      <c r="P28" s="1"/>
      <c r="Q28" s="10"/>
      <c r="R28" s="12">
        <v>0</v>
      </c>
      <c r="S28" s="29">
        <v>7</v>
      </c>
      <c r="T28" s="29">
        <v>2</v>
      </c>
      <c r="U28" s="30">
        <v>24.25</v>
      </c>
    </row>
    <row r="29" spans="1:21" ht="12.75">
      <c r="A29" s="1">
        <v>26</v>
      </c>
      <c r="B29" s="23" t="s">
        <v>63</v>
      </c>
      <c r="C29" s="24" t="s">
        <v>23</v>
      </c>
      <c r="D29" s="25">
        <v>365</v>
      </c>
      <c r="E29" s="25" t="s">
        <v>24</v>
      </c>
      <c r="F29" s="26" t="s">
        <v>36</v>
      </c>
      <c r="G29" s="28">
        <v>21</v>
      </c>
      <c r="H29" s="27">
        <v>22</v>
      </c>
      <c r="I29" s="31">
        <v>26</v>
      </c>
      <c r="J29" s="37">
        <v>28</v>
      </c>
      <c r="K29" s="43"/>
      <c r="L29" s="43"/>
      <c r="M29" s="41"/>
      <c r="N29" s="10"/>
      <c r="O29" s="1">
        <v>97</v>
      </c>
      <c r="P29" s="1"/>
      <c r="Q29" s="10"/>
      <c r="R29" s="12">
        <v>0</v>
      </c>
      <c r="S29" s="29">
        <v>7</v>
      </c>
      <c r="T29" s="29">
        <v>4</v>
      </c>
      <c r="U29" s="30">
        <v>24.25</v>
      </c>
    </row>
    <row r="30" spans="1:21" ht="12.75">
      <c r="A30" s="1">
        <v>27</v>
      </c>
      <c r="B30" s="33" t="s">
        <v>64</v>
      </c>
      <c r="C30" s="34" t="s">
        <v>43</v>
      </c>
      <c r="D30" s="35">
        <v>2356</v>
      </c>
      <c r="E30" s="35" t="s">
        <v>24</v>
      </c>
      <c r="F30" s="35" t="s">
        <v>36</v>
      </c>
      <c r="G30" s="31">
        <v>25</v>
      </c>
      <c r="H30" s="27">
        <v>22</v>
      </c>
      <c r="I30" s="31">
        <v>26</v>
      </c>
      <c r="J30" s="31">
        <v>25</v>
      </c>
      <c r="K30" s="43"/>
      <c r="L30" s="42"/>
      <c r="M30" s="41"/>
      <c r="N30" s="10"/>
      <c r="O30" s="1">
        <v>98</v>
      </c>
      <c r="P30" s="1"/>
      <c r="Q30" s="10"/>
      <c r="R30" s="12">
        <v>0</v>
      </c>
      <c r="S30" s="29">
        <v>4</v>
      </c>
      <c r="T30" s="29">
        <v>0</v>
      </c>
      <c r="U30" s="30">
        <v>24.5</v>
      </c>
    </row>
    <row r="31" spans="1:21" ht="12.75">
      <c r="A31" s="1">
        <v>28</v>
      </c>
      <c r="B31" s="23" t="s">
        <v>65</v>
      </c>
      <c r="C31" s="24" t="s">
        <v>43</v>
      </c>
      <c r="D31" s="25">
        <v>2086</v>
      </c>
      <c r="E31" s="25" t="s">
        <v>24</v>
      </c>
      <c r="F31" s="26" t="s">
        <v>55</v>
      </c>
      <c r="G31" s="36">
        <v>28</v>
      </c>
      <c r="H31" s="27">
        <v>23</v>
      </c>
      <c r="I31" s="27">
        <v>24</v>
      </c>
      <c r="J31" s="27">
        <v>23</v>
      </c>
      <c r="K31" s="43"/>
      <c r="L31" s="43"/>
      <c r="M31" s="41"/>
      <c r="N31" s="10"/>
      <c r="O31" s="1">
        <v>98</v>
      </c>
      <c r="P31" s="1"/>
      <c r="Q31" s="10"/>
      <c r="R31" s="12">
        <v>0</v>
      </c>
      <c r="S31" s="29">
        <v>5</v>
      </c>
      <c r="T31" s="29">
        <v>1</v>
      </c>
      <c r="U31" s="30">
        <v>24.5</v>
      </c>
    </row>
    <row r="32" spans="1:21" ht="12.75">
      <c r="A32" s="1">
        <v>29</v>
      </c>
      <c r="B32" s="23" t="s">
        <v>66</v>
      </c>
      <c r="C32" s="24" t="s">
        <v>43</v>
      </c>
      <c r="D32" s="25">
        <v>2390</v>
      </c>
      <c r="E32" s="25" t="s">
        <v>24</v>
      </c>
      <c r="F32" s="26" t="s">
        <v>28</v>
      </c>
      <c r="G32" s="28">
        <v>24</v>
      </c>
      <c r="H32" s="39">
        <v>29</v>
      </c>
      <c r="I32" s="28">
        <v>24</v>
      </c>
      <c r="J32" s="27">
        <v>22</v>
      </c>
      <c r="K32" s="43"/>
      <c r="L32" s="43"/>
      <c r="M32" s="41"/>
      <c r="N32" s="10"/>
      <c r="O32" s="1">
        <v>99</v>
      </c>
      <c r="P32" s="1"/>
      <c r="Q32" s="10"/>
      <c r="R32" s="12">
        <v>0</v>
      </c>
      <c r="S32" s="29">
        <v>7</v>
      </c>
      <c r="T32" s="29">
        <v>0</v>
      </c>
      <c r="U32" s="30">
        <v>24.75</v>
      </c>
    </row>
    <row r="33" spans="1:21" ht="12.75">
      <c r="A33" s="1">
        <v>30</v>
      </c>
      <c r="B33" s="23" t="s">
        <v>67</v>
      </c>
      <c r="C33" s="24" t="s">
        <v>35</v>
      </c>
      <c r="D33" s="25">
        <v>749</v>
      </c>
      <c r="E33" s="25" t="s">
        <v>24</v>
      </c>
      <c r="F33" s="26" t="s">
        <v>28</v>
      </c>
      <c r="G33" s="28">
        <v>24</v>
      </c>
      <c r="H33" s="27">
        <v>24</v>
      </c>
      <c r="I33" s="27">
        <v>22</v>
      </c>
      <c r="J33" s="38">
        <v>29</v>
      </c>
      <c r="K33" s="43"/>
      <c r="L33" s="43"/>
      <c r="M33" s="41"/>
      <c r="N33" s="10"/>
      <c r="O33" s="1">
        <v>99</v>
      </c>
      <c r="P33" s="1"/>
      <c r="Q33" s="10"/>
      <c r="R33" s="12">
        <v>0</v>
      </c>
      <c r="S33" s="29">
        <v>7</v>
      </c>
      <c r="T33" s="29">
        <v>0</v>
      </c>
      <c r="U33" s="30">
        <v>24.75</v>
      </c>
    </row>
    <row r="34" spans="1:21" ht="12.75">
      <c r="A34" s="1">
        <v>31</v>
      </c>
      <c r="B34" s="23" t="s">
        <v>68</v>
      </c>
      <c r="C34" s="24" t="s">
        <v>46</v>
      </c>
      <c r="D34" s="25">
        <v>882</v>
      </c>
      <c r="E34" s="25" t="s">
        <v>24</v>
      </c>
      <c r="F34" s="26" t="s">
        <v>55</v>
      </c>
      <c r="G34" s="27">
        <v>24</v>
      </c>
      <c r="H34" s="32">
        <v>26</v>
      </c>
      <c r="I34" s="37">
        <v>27</v>
      </c>
      <c r="J34" s="31">
        <v>26</v>
      </c>
      <c r="K34" s="42"/>
      <c r="L34" s="43"/>
      <c r="M34" s="41"/>
      <c r="N34" s="10"/>
      <c r="O34" s="1">
        <v>103</v>
      </c>
      <c r="P34" s="1"/>
      <c r="Q34" s="10"/>
      <c r="R34" s="12">
        <v>0</v>
      </c>
      <c r="S34" s="29">
        <v>3</v>
      </c>
      <c r="T34" s="29">
        <v>0</v>
      </c>
      <c r="U34" s="30">
        <v>25.75</v>
      </c>
    </row>
    <row r="35" spans="1:21" ht="12.75">
      <c r="A35" s="1">
        <v>32</v>
      </c>
      <c r="B35" s="23" t="s">
        <v>69</v>
      </c>
      <c r="C35" s="24" t="s">
        <v>33</v>
      </c>
      <c r="D35" s="25">
        <v>2073</v>
      </c>
      <c r="E35" s="25" t="s">
        <v>24</v>
      </c>
      <c r="F35" s="26">
        <v>4</v>
      </c>
      <c r="G35" s="27">
        <v>24</v>
      </c>
      <c r="H35" s="31">
        <v>25</v>
      </c>
      <c r="I35" s="38">
        <v>37</v>
      </c>
      <c r="J35" s="32">
        <v>25</v>
      </c>
      <c r="K35" s="40"/>
      <c r="L35" s="40"/>
      <c r="M35" s="41"/>
      <c r="N35" s="10"/>
      <c r="O35" s="1">
        <v>111</v>
      </c>
      <c r="P35" s="1"/>
      <c r="Q35" s="10"/>
      <c r="R35" s="12">
        <v>0</v>
      </c>
      <c r="S35" s="29">
        <v>13</v>
      </c>
      <c r="T35" s="29">
        <v>0</v>
      </c>
      <c r="U35" s="30">
        <v>27.75</v>
      </c>
    </row>
    <row r="36" spans="1:21" ht="12.75">
      <c r="A36" s="1">
        <v>33</v>
      </c>
      <c r="B36" s="23" t="s">
        <v>70</v>
      </c>
      <c r="C36" s="24" t="s">
        <v>71</v>
      </c>
      <c r="D36" s="25">
        <v>3333</v>
      </c>
      <c r="E36" s="25" t="s">
        <v>24</v>
      </c>
      <c r="F36" s="26" t="s">
        <v>72</v>
      </c>
      <c r="G36" s="38">
        <v>36</v>
      </c>
      <c r="H36" s="38">
        <v>41</v>
      </c>
      <c r="I36" s="38">
        <v>45</v>
      </c>
      <c r="J36" s="38">
        <v>33</v>
      </c>
      <c r="K36" s="43"/>
      <c r="L36" s="42"/>
      <c r="M36" s="41"/>
      <c r="N36" s="10"/>
      <c r="O36" s="1">
        <v>155</v>
      </c>
      <c r="P36" s="1"/>
      <c r="Q36" s="10"/>
      <c r="R36" s="12"/>
      <c r="S36" s="29">
        <v>12</v>
      </c>
      <c r="T36" s="29">
        <v>5</v>
      </c>
      <c r="U36" s="30">
        <v>38.75</v>
      </c>
    </row>
  </sheetData>
  <printOptions/>
  <pageMargins left="0.75" right="0.75" top="1" bottom="1" header="0.4921259845" footer="0.492125984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7.75390625" style="0" bestFit="1" customWidth="1"/>
    <col min="3" max="3" width="16.375" style="0" bestFit="1" customWidth="1"/>
    <col min="4" max="4" width="5.75390625" style="0" customWidth="1"/>
    <col min="5" max="14" width="3.75390625" style="0" customWidth="1"/>
    <col min="15" max="18" width="4.75390625" style="0" customWidth="1"/>
    <col min="19" max="20" width="3.75390625" style="0" customWidth="1"/>
    <col min="21" max="21" width="5.75390625" style="0" customWidth="1"/>
  </cols>
  <sheetData>
    <row r="1" spans="1:21" ht="12.75">
      <c r="A1" s="13"/>
      <c r="B1" s="44" t="s">
        <v>73</v>
      </c>
      <c r="C1" s="45"/>
      <c r="D1" s="46"/>
      <c r="E1" s="46"/>
      <c r="F1" s="13"/>
      <c r="G1" s="47"/>
      <c r="H1" s="47"/>
      <c r="I1" s="47"/>
      <c r="J1" s="47"/>
      <c r="K1" s="16"/>
      <c r="L1" s="16"/>
      <c r="M1" s="16"/>
      <c r="N1" s="16"/>
      <c r="O1" s="13"/>
      <c r="P1" s="13"/>
      <c r="Q1" s="16"/>
      <c r="R1" s="18"/>
      <c r="S1" s="48"/>
      <c r="T1" s="48"/>
      <c r="U1" s="30"/>
    </row>
    <row r="2" spans="1:21" ht="12.75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>
        <v>2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20" t="s">
        <v>15</v>
      </c>
      <c r="P2" s="21" t="s">
        <v>16</v>
      </c>
      <c r="Q2" s="19" t="s">
        <v>17</v>
      </c>
      <c r="R2" s="21" t="s">
        <v>18</v>
      </c>
      <c r="S2" s="19" t="s">
        <v>19</v>
      </c>
      <c r="T2" s="19" t="s">
        <v>20</v>
      </c>
      <c r="U2" s="22" t="s">
        <v>21</v>
      </c>
    </row>
    <row r="3" spans="1:21" ht="12.75">
      <c r="A3" s="1">
        <v>1</v>
      </c>
      <c r="B3" s="49" t="s">
        <v>74</v>
      </c>
      <c r="C3" s="24" t="s">
        <v>23</v>
      </c>
      <c r="D3" s="25">
        <v>732</v>
      </c>
      <c r="E3" s="25" t="s">
        <v>15</v>
      </c>
      <c r="F3" s="26" t="s">
        <v>25</v>
      </c>
      <c r="G3" s="28">
        <v>21</v>
      </c>
      <c r="H3" s="27">
        <v>20</v>
      </c>
      <c r="I3" s="27">
        <v>23</v>
      </c>
      <c r="J3" s="27">
        <v>23</v>
      </c>
      <c r="K3" s="27">
        <v>21</v>
      </c>
      <c r="L3" s="27">
        <v>24</v>
      </c>
      <c r="M3" s="28">
        <v>21</v>
      </c>
      <c r="N3" s="10"/>
      <c r="O3" s="1">
        <v>153</v>
      </c>
      <c r="P3" s="12">
        <v>69</v>
      </c>
      <c r="Q3" s="10">
        <v>5</v>
      </c>
      <c r="R3" s="12">
        <v>74</v>
      </c>
      <c r="S3" s="29">
        <v>4</v>
      </c>
      <c r="T3" s="29">
        <v>2</v>
      </c>
      <c r="U3" s="30">
        <v>21.857142857142858</v>
      </c>
    </row>
    <row r="4" spans="1:21" ht="12.75">
      <c r="A4" s="1">
        <v>2</v>
      </c>
      <c r="B4" s="49" t="s">
        <v>75</v>
      </c>
      <c r="C4" s="24" t="s">
        <v>23</v>
      </c>
      <c r="D4" s="25">
        <v>216</v>
      </c>
      <c r="E4" s="25" t="s">
        <v>15</v>
      </c>
      <c r="F4" s="26" t="s">
        <v>25</v>
      </c>
      <c r="G4" s="27">
        <v>20</v>
      </c>
      <c r="H4" s="28">
        <v>22</v>
      </c>
      <c r="I4" s="31">
        <v>25</v>
      </c>
      <c r="J4" s="27">
        <v>24</v>
      </c>
      <c r="K4" s="27">
        <v>21</v>
      </c>
      <c r="L4" s="28">
        <v>21</v>
      </c>
      <c r="M4" s="28">
        <v>22</v>
      </c>
      <c r="N4" s="10"/>
      <c r="O4" s="1">
        <v>155</v>
      </c>
      <c r="P4" s="12">
        <v>67</v>
      </c>
      <c r="Q4" s="10">
        <v>3</v>
      </c>
      <c r="R4" s="12">
        <v>70</v>
      </c>
      <c r="S4" s="29">
        <v>5</v>
      </c>
      <c r="T4" s="29">
        <v>3</v>
      </c>
      <c r="U4" s="30">
        <v>22.142857142857142</v>
      </c>
    </row>
    <row r="5" spans="1:21" ht="12.75">
      <c r="A5" s="1">
        <v>3</v>
      </c>
      <c r="B5" s="49" t="s">
        <v>76</v>
      </c>
      <c r="C5" s="24" t="s">
        <v>46</v>
      </c>
      <c r="D5" s="25">
        <v>952</v>
      </c>
      <c r="E5" s="25" t="s">
        <v>15</v>
      </c>
      <c r="F5" s="26" t="s">
        <v>36</v>
      </c>
      <c r="G5" s="27">
        <v>23</v>
      </c>
      <c r="H5" s="27">
        <v>22</v>
      </c>
      <c r="I5" s="37">
        <v>28</v>
      </c>
      <c r="J5" s="27">
        <v>21</v>
      </c>
      <c r="K5" s="27">
        <v>21</v>
      </c>
      <c r="L5" s="27">
        <v>20</v>
      </c>
      <c r="M5" s="28">
        <v>23</v>
      </c>
      <c r="N5" s="10"/>
      <c r="O5" s="1">
        <v>158</v>
      </c>
      <c r="P5" s="12">
        <v>64</v>
      </c>
      <c r="Q5" s="10">
        <v>1</v>
      </c>
      <c r="R5" s="12">
        <v>65</v>
      </c>
      <c r="S5" s="29">
        <v>8</v>
      </c>
      <c r="T5" s="29">
        <v>2</v>
      </c>
      <c r="U5" s="30">
        <v>22.571428571428573</v>
      </c>
    </row>
    <row r="6" spans="1:21" ht="12.75">
      <c r="A6" s="1">
        <v>4</v>
      </c>
      <c r="B6" s="49" t="s">
        <v>77</v>
      </c>
      <c r="C6" s="24" t="s">
        <v>23</v>
      </c>
      <c r="D6" s="25">
        <v>405</v>
      </c>
      <c r="E6" s="25" t="s">
        <v>15</v>
      </c>
      <c r="F6" s="26" t="s">
        <v>25</v>
      </c>
      <c r="G6" s="27">
        <v>24</v>
      </c>
      <c r="H6" s="27">
        <v>23</v>
      </c>
      <c r="I6" s="27">
        <v>24</v>
      </c>
      <c r="J6" s="27">
        <v>23</v>
      </c>
      <c r="K6" s="27">
        <v>22</v>
      </c>
      <c r="L6" s="31">
        <v>25</v>
      </c>
      <c r="M6" s="28">
        <v>21</v>
      </c>
      <c r="N6" s="10"/>
      <c r="O6" s="1">
        <v>162</v>
      </c>
      <c r="P6" s="12">
        <v>60</v>
      </c>
      <c r="Q6" s="10"/>
      <c r="R6" s="12">
        <v>60</v>
      </c>
      <c r="S6" s="29">
        <v>4</v>
      </c>
      <c r="T6" s="29">
        <v>2</v>
      </c>
      <c r="U6" s="30">
        <v>23.142857142857142</v>
      </c>
    </row>
    <row r="7" spans="1:21" ht="12.75">
      <c r="A7" s="1">
        <v>5</v>
      </c>
      <c r="B7" s="49" t="s">
        <v>78</v>
      </c>
      <c r="C7" s="24" t="s">
        <v>43</v>
      </c>
      <c r="D7" s="25">
        <v>2630</v>
      </c>
      <c r="E7" s="25" t="s">
        <v>15</v>
      </c>
      <c r="F7" s="26" t="s">
        <v>55</v>
      </c>
      <c r="G7" s="27">
        <v>23</v>
      </c>
      <c r="H7" s="28">
        <v>24</v>
      </c>
      <c r="I7" s="31">
        <v>26</v>
      </c>
      <c r="J7" s="27">
        <v>21</v>
      </c>
      <c r="K7" s="31">
        <v>26</v>
      </c>
      <c r="L7" s="27">
        <v>22</v>
      </c>
      <c r="M7" s="28">
        <v>24</v>
      </c>
      <c r="N7" s="10"/>
      <c r="O7" s="1">
        <v>166</v>
      </c>
      <c r="P7" s="12">
        <v>56</v>
      </c>
      <c r="Q7" s="10"/>
      <c r="R7" s="12">
        <v>56</v>
      </c>
      <c r="S7" s="29">
        <v>5</v>
      </c>
      <c r="T7" s="29">
        <v>4</v>
      </c>
      <c r="U7" s="30">
        <v>23.714285714285715</v>
      </c>
    </row>
    <row r="8" spans="1:21" ht="12.75">
      <c r="A8" s="1">
        <v>6</v>
      </c>
      <c r="B8" s="49" t="s">
        <v>79</v>
      </c>
      <c r="C8" s="24" t="s">
        <v>80</v>
      </c>
      <c r="D8" s="25">
        <v>562</v>
      </c>
      <c r="E8" s="25" t="s">
        <v>15</v>
      </c>
      <c r="F8" s="26" t="s">
        <v>28</v>
      </c>
      <c r="G8" s="27">
        <v>23</v>
      </c>
      <c r="H8" s="27">
        <v>22</v>
      </c>
      <c r="I8" s="27">
        <v>24</v>
      </c>
      <c r="J8" s="32">
        <v>25</v>
      </c>
      <c r="K8" s="31">
        <v>25</v>
      </c>
      <c r="L8" s="27">
        <v>24</v>
      </c>
      <c r="M8" s="28">
        <v>24</v>
      </c>
      <c r="N8" s="10"/>
      <c r="O8" s="1">
        <v>167</v>
      </c>
      <c r="P8" s="12">
        <v>55</v>
      </c>
      <c r="Q8" s="10"/>
      <c r="R8" s="12">
        <v>55</v>
      </c>
      <c r="S8" s="29">
        <v>3</v>
      </c>
      <c r="T8" s="29">
        <v>2</v>
      </c>
      <c r="U8" s="30">
        <v>23.857142857142858</v>
      </c>
    </row>
    <row r="9" spans="1:21" ht="12.75">
      <c r="A9" s="1">
        <v>7</v>
      </c>
      <c r="B9" s="49" t="s">
        <v>81</v>
      </c>
      <c r="C9" s="24" t="s">
        <v>23</v>
      </c>
      <c r="D9" s="25">
        <v>2484</v>
      </c>
      <c r="E9" s="25" t="s">
        <v>15</v>
      </c>
      <c r="F9" s="26" t="s">
        <v>28</v>
      </c>
      <c r="G9" s="27">
        <v>22</v>
      </c>
      <c r="H9" s="32">
        <v>25</v>
      </c>
      <c r="I9" s="37">
        <v>27</v>
      </c>
      <c r="J9" s="37">
        <v>27</v>
      </c>
      <c r="K9" s="36">
        <v>28</v>
      </c>
      <c r="L9" s="27">
        <v>23</v>
      </c>
      <c r="M9" s="28">
        <v>19</v>
      </c>
      <c r="N9" s="10"/>
      <c r="O9" s="1">
        <v>171</v>
      </c>
      <c r="P9" s="12">
        <v>51</v>
      </c>
      <c r="Q9" s="10"/>
      <c r="R9" s="12">
        <v>51</v>
      </c>
      <c r="S9" s="29">
        <v>9</v>
      </c>
      <c r="T9" s="29">
        <v>5</v>
      </c>
      <c r="U9" s="30">
        <v>24.428571428571427</v>
      </c>
    </row>
    <row r="10" spans="1:21" ht="12.75">
      <c r="A10" s="1">
        <v>8</v>
      </c>
      <c r="B10" s="49" t="s">
        <v>82</v>
      </c>
      <c r="C10" s="24" t="s">
        <v>41</v>
      </c>
      <c r="D10" s="25">
        <v>563</v>
      </c>
      <c r="E10" s="25" t="s">
        <v>15</v>
      </c>
      <c r="F10" s="26" t="s">
        <v>28</v>
      </c>
      <c r="G10" s="37">
        <v>27</v>
      </c>
      <c r="H10" s="27">
        <v>23</v>
      </c>
      <c r="I10" s="28">
        <v>19</v>
      </c>
      <c r="J10" s="27">
        <v>24</v>
      </c>
      <c r="K10" s="27">
        <v>24</v>
      </c>
      <c r="L10" s="38">
        <v>33</v>
      </c>
      <c r="M10" s="32">
        <v>25</v>
      </c>
      <c r="N10" s="10"/>
      <c r="O10" s="1">
        <v>175</v>
      </c>
      <c r="P10" s="12">
        <v>47</v>
      </c>
      <c r="Q10" s="10"/>
      <c r="R10" s="12">
        <v>47</v>
      </c>
      <c r="S10" s="29">
        <v>14</v>
      </c>
      <c r="T10" s="29">
        <v>4</v>
      </c>
      <c r="U10" s="30">
        <v>25</v>
      </c>
    </row>
    <row r="11" spans="1:21" ht="12.75">
      <c r="A11" s="1">
        <v>9</v>
      </c>
      <c r="B11" s="49" t="s">
        <v>83</v>
      </c>
      <c r="C11" s="24" t="s">
        <v>30</v>
      </c>
      <c r="D11" s="25">
        <v>59</v>
      </c>
      <c r="E11" s="25" t="s">
        <v>15</v>
      </c>
      <c r="F11" s="26" t="s">
        <v>55</v>
      </c>
      <c r="G11" s="36">
        <v>27</v>
      </c>
      <c r="H11" s="27">
        <v>23</v>
      </c>
      <c r="I11" s="27">
        <v>24</v>
      </c>
      <c r="J11" s="37">
        <v>27</v>
      </c>
      <c r="K11" s="31">
        <v>26</v>
      </c>
      <c r="L11" s="31">
        <v>25</v>
      </c>
      <c r="M11" s="36">
        <v>27</v>
      </c>
      <c r="N11" s="10"/>
      <c r="O11" s="1">
        <v>179</v>
      </c>
      <c r="P11" s="12">
        <v>43</v>
      </c>
      <c r="Q11" s="10"/>
      <c r="R11" s="12">
        <v>43</v>
      </c>
      <c r="S11" s="29">
        <v>4</v>
      </c>
      <c r="T11" s="29">
        <v>3</v>
      </c>
      <c r="U11" s="30">
        <v>25.571428571428573</v>
      </c>
    </row>
    <row r="12" spans="1:21" ht="12.75">
      <c r="A12" s="1">
        <v>10</v>
      </c>
      <c r="B12" s="49" t="s">
        <v>84</v>
      </c>
      <c r="C12" s="24" t="s">
        <v>30</v>
      </c>
      <c r="D12" s="25">
        <v>65</v>
      </c>
      <c r="E12" s="25" t="s">
        <v>15</v>
      </c>
      <c r="F12" s="26" t="s">
        <v>28</v>
      </c>
      <c r="G12" s="27">
        <v>23</v>
      </c>
      <c r="H12" s="39">
        <v>30</v>
      </c>
      <c r="I12" s="27">
        <v>24</v>
      </c>
      <c r="J12" s="27">
        <v>22</v>
      </c>
      <c r="K12" s="38">
        <v>29</v>
      </c>
      <c r="L12" s="37">
        <v>28</v>
      </c>
      <c r="M12" s="28">
        <v>24</v>
      </c>
      <c r="N12" s="10"/>
      <c r="O12" s="1">
        <v>180</v>
      </c>
      <c r="P12" s="12">
        <v>42</v>
      </c>
      <c r="Q12" s="10"/>
      <c r="R12" s="12">
        <v>42</v>
      </c>
      <c r="S12" s="29">
        <v>8</v>
      </c>
      <c r="T12" s="29">
        <v>6</v>
      </c>
      <c r="U12" s="30">
        <v>25.714285714285715</v>
      </c>
    </row>
    <row r="13" spans="1:21" ht="12.75">
      <c r="A13" s="1">
        <v>11</v>
      </c>
      <c r="B13" s="49" t="s">
        <v>85</v>
      </c>
      <c r="C13" s="24" t="s">
        <v>86</v>
      </c>
      <c r="D13" s="25">
        <v>2374</v>
      </c>
      <c r="E13" s="25" t="s">
        <v>15</v>
      </c>
      <c r="F13" s="26" t="s">
        <v>55</v>
      </c>
      <c r="G13" s="31">
        <v>25</v>
      </c>
      <c r="H13" s="36">
        <v>27</v>
      </c>
      <c r="I13" s="27">
        <v>24</v>
      </c>
      <c r="J13" s="37">
        <v>27</v>
      </c>
      <c r="K13" s="27">
        <v>22</v>
      </c>
      <c r="L13" s="37">
        <v>27</v>
      </c>
      <c r="M13" s="39">
        <v>31</v>
      </c>
      <c r="N13" s="10"/>
      <c r="O13" s="1">
        <v>183</v>
      </c>
      <c r="P13" s="12">
        <v>39</v>
      </c>
      <c r="Q13" s="10"/>
      <c r="R13" s="12">
        <v>39</v>
      </c>
      <c r="S13" s="29">
        <v>9</v>
      </c>
      <c r="T13" s="29">
        <v>3</v>
      </c>
      <c r="U13" s="30">
        <v>26.142857142857142</v>
      </c>
    </row>
    <row r="14" spans="1:21" ht="12.75">
      <c r="A14" s="1">
        <v>12</v>
      </c>
      <c r="B14" s="49" t="s">
        <v>87</v>
      </c>
      <c r="C14" s="24" t="s">
        <v>30</v>
      </c>
      <c r="D14" s="25">
        <v>66</v>
      </c>
      <c r="E14" s="25" t="s">
        <v>15</v>
      </c>
      <c r="F14" s="26" t="s">
        <v>24</v>
      </c>
      <c r="G14" s="27">
        <v>21</v>
      </c>
      <c r="H14" s="36">
        <v>27</v>
      </c>
      <c r="I14" s="28">
        <v>24</v>
      </c>
      <c r="J14" s="28">
        <v>20</v>
      </c>
      <c r="K14" s="43"/>
      <c r="L14" s="43"/>
      <c r="M14" s="41"/>
      <c r="N14" s="10"/>
      <c r="O14" s="1">
        <v>92</v>
      </c>
      <c r="P14" s="12">
        <v>50</v>
      </c>
      <c r="Q14" s="10"/>
      <c r="R14" s="12">
        <v>50</v>
      </c>
      <c r="S14" s="29">
        <v>7</v>
      </c>
      <c r="T14" s="29">
        <v>3</v>
      </c>
      <c r="U14" s="30">
        <v>23</v>
      </c>
    </row>
    <row r="15" spans="1:21" ht="12.75">
      <c r="A15" s="1">
        <v>13</v>
      </c>
      <c r="B15" s="49" t="s">
        <v>88</v>
      </c>
      <c r="C15" s="24" t="s">
        <v>23</v>
      </c>
      <c r="D15" s="25">
        <v>398</v>
      </c>
      <c r="E15" s="25" t="s">
        <v>15</v>
      </c>
      <c r="F15" s="26" t="s">
        <v>55</v>
      </c>
      <c r="G15" s="38">
        <v>34</v>
      </c>
      <c r="H15" s="27">
        <v>20</v>
      </c>
      <c r="I15" s="28">
        <v>23</v>
      </c>
      <c r="J15" s="37">
        <v>27</v>
      </c>
      <c r="K15" s="43"/>
      <c r="L15" s="43"/>
      <c r="M15" s="41"/>
      <c r="N15" s="10"/>
      <c r="O15" s="1">
        <v>104</v>
      </c>
      <c r="P15" s="12">
        <v>38</v>
      </c>
      <c r="Q15" s="10"/>
      <c r="R15" s="12">
        <v>38</v>
      </c>
      <c r="S15" s="29">
        <v>14</v>
      </c>
      <c r="T15" s="29">
        <v>4</v>
      </c>
      <c r="U15" s="30">
        <v>26</v>
      </c>
    </row>
    <row r="16" spans="1:21" ht="12.75">
      <c r="A16" s="1">
        <v>14</v>
      </c>
      <c r="B16" s="49" t="s">
        <v>89</v>
      </c>
      <c r="C16" s="24" t="s">
        <v>33</v>
      </c>
      <c r="D16" s="25">
        <v>1242</v>
      </c>
      <c r="E16" s="25" t="s">
        <v>15</v>
      </c>
      <c r="F16" s="26" t="s">
        <v>28</v>
      </c>
      <c r="G16" s="38">
        <v>29</v>
      </c>
      <c r="H16" s="37">
        <v>27</v>
      </c>
      <c r="I16" s="28">
        <v>23</v>
      </c>
      <c r="J16" s="37">
        <v>27</v>
      </c>
      <c r="K16" s="43"/>
      <c r="L16" s="43"/>
      <c r="M16" s="41"/>
      <c r="N16" s="10"/>
      <c r="O16" s="1">
        <v>106</v>
      </c>
      <c r="P16" s="12">
        <v>36</v>
      </c>
      <c r="Q16" s="10"/>
      <c r="R16" s="12">
        <v>36</v>
      </c>
      <c r="S16" s="29">
        <v>6</v>
      </c>
      <c r="T16" s="29">
        <v>0</v>
      </c>
      <c r="U16" s="30">
        <v>26.5</v>
      </c>
    </row>
    <row r="17" spans="1:21" ht="12.75">
      <c r="A17" s="1">
        <v>15</v>
      </c>
      <c r="B17" s="49" t="s">
        <v>90</v>
      </c>
      <c r="C17" s="24" t="s">
        <v>86</v>
      </c>
      <c r="D17" s="25">
        <v>2596</v>
      </c>
      <c r="E17" s="25" t="s">
        <v>15</v>
      </c>
      <c r="F17" s="26" t="s">
        <v>55</v>
      </c>
      <c r="G17" s="36">
        <v>28</v>
      </c>
      <c r="H17" s="37">
        <v>28</v>
      </c>
      <c r="I17" s="31">
        <v>25</v>
      </c>
      <c r="J17" s="31">
        <v>26</v>
      </c>
      <c r="K17" s="40"/>
      <c r="L17" s="43"/>
      <c r="M17" s="41"/>
      <c r="N17" s="10"/>
      <c r="O17" s="1">
        <v>107</v>
      </c>
      <c r="P17" s="12">
        <v>35</v>
      </c>
      <c r="Q17" s="10"/>
      <c r="R17" s="12">
        <v>35</v>
      </c>
      <c r="S17" s="29">
        <v>3</v>
      </c>
      <c r="T17" s="29">
        <v>2</v>
      </c>
      <c r="U17" s="30">
        <v>26.75</v>
      </c>
    </row>
    <row r="18" spans="1:21" ht="12.75">
      <c r="A18" s="1">
        <v>16</v>
      </c>
      <c r="B18" s="49" t="s">
        <v>91</v>
      </c>
      <c r="C18" s="24" t="s">
        <v>86</v>
      </c>
      <c r="D18" s="25">
        <v>2508</v>
      </c>
      <c r="E18" s="25" t="s">
        <v>15</v>
      </c>
      <c r="F18" s="26" t="s">
        <v>55</v>
      </c>
      <c r="G18" s="37">
        <v>28</v>
      </c>
      <c r="H18" s="37">
        <v>27</v>
      </c>
      <c r="I18" s="38">
        <v>30</v>
      </c>
      <c r="J18" s="38">
        <v>29</v>
      </c>
      <c r="K18" s="43"/>
      <c r="L18" s="40"/>
      <c r="M18" s="41"/>
      <c r="N18" s="10"/>
      <c r="O18" s="1">
        <v>114</v>
      </c>
      <c r="P18" s="12">
        <v>28</v>
      </c>
      <c r="Q18" s="10"/>
      <c r="R18" s="12">
        <v>28</v>
      </c>
      <c r="S18" s="29">
        <v>3</v>
      </c>
      <c r="T18" s="29">
        <v>1</v>
      </c>
      <c r="U18" s="30">
        <v>28.5</v>
      </c>
    </row>
    <row r="19" spans="1:21" ht="12.75">
      <c r="A19" s="1">
        <v>17</v>
      </c>
      <c r="B19" s="49" t="s">
        <v>92</v>
      </c>
      <c r="C19" s="24" t="s">
        <v>23</v>
      </c>
      <c r="D19" s="25">
        <v>1815</v>
      </c>
      <c r="E19" s="25" t="s">
        <v>15</v>
      </c>
      <c r="F19" s="26" t="s">
        <v>55</v>
      </c>
      <c r="G19" s="31">
        <v>26</v>
      </c>
      <c r="H19" s="38">
        <v>36</v>
      </c>
      <c r="I19" s="38">
        <v>38</v>
      </c>
      <c r="J19" s="37">
        <v>28</v>
      </c>
      <c r="K19" s="43"/>
      <c r="L19" s="43"/>
      <c r="M19" s="41"/>
      <c r="N19" s="10"/>
      <c r="O19" s="1">
        <v>128</v>
      </c>
      <c r="P19" s="12">
        <v>14</v>
      </c>
      <c r="Q19" s="10"/>
      <c r="R19" s="12">
        <v>14</v>
      </c>
      <c r="S19" s="29">
        <v>12</v>
      </c>
      <c r="T19" s="29">
        <v>8</v>
      </c>
      <c r="U19" s="30">
        <v>32</v>
      </c>
    </row>
    <row r="20" spans="1:21" ht="12.75">
      <c r="A20" s="13"/>
      <c r="B20" s="50"/>
      <c r="C20" s="45"/>
      <c r="D20" s="46"/>
      <c r="E20" s="46"/>
      <c r="F20" s="13"/>
      <c r="G20" s="47"/>
      <c r="H20" s="47"/>
      <c r="I20" s="47"/>
      <c r="J20" s="47"/>
      <c r="K20" s="16"/>
      <c r="L20" s="16"/>
      <c r="M20" s="16"/>
      <c r="N20" s="16"/>
      <c r="O20" s="13"/>
      <c r="P20" s="18"/>
      <c r="Q20" s="16"/>
      <c r="R20" s="18"/>
      <c r="S20" s="48"/>
      <c r="T20" s="48"/>
      <c r="U20" s="30"/>
    </row>
    <row r="21" spans="1:21" ht="12.75">
      <c r="A21" s="13"/>
      <c r="B21" s="44" t="s">
        <v>93</v>
      </c>
      <c r="C21" s="45"/>
      <c r="D21" s="46"/>
      <c r="E21" s="46"/>
      <c r="F21" s="13"/>
      <c r="G21" s="47"/>
      <c r="H21" s="47"/>
      <c r="I21" s="47"/>
      <c r="J21" s="47"/>
      <c r="K21" s="16"/>
      <c r="L21" s="16"/>
      <c r="M21" s="16"/>
      <c r="N21" s="16"/>
      <c r="O21" s="13"/>
      <c r="P21" s="18"/>
      <c r="Q21" s="16"/>
      <c r="R21" s="18"/>
      <c r="S21" s="48"/>
      <c r="T21" s="48"/>
      <c r="U21" s="30"/>
    </row>
    <row r="22" spans="1:21" ht="12.75">
      <c r="A22" s="19" t="s">
        <v>2</v>
      </c>
      <c r="B22" s="19" t="s">
        <v>3</v>
      </c>
      <c r="C22" s="19" t="s">
        <v>4</v>
      </c>
      <c r="D22" s="19" t="s">
        <v>5</v>
      </c>
      <c r="E22" s="19" t="s">
        <v>6</v>
      </c>
      <c r="F22" s="19" t="s">
        <v>7</v>
      </c>
      <c r="G22" s="19" t="s">
        <v>8</v>
      </c>
      <c r="H22" s="19">
        <v>2</v>
      </c>
      <c r="I22" s="19" t="s">
        <v>9</v>
      </c>
      <c r="J22" s="19" t="s">
        <v>10</v>
      </c>
      <c r="K22" s="19" t="s">
        <v>11</v>
      </c>
      <c r="L22" s="19" t="s">
        <v>12</v>
      </c>
      <c r="M22" s="19" t="s">
        <v>13</v>
      </c>
      <c r="N22" s="19" t="s">
        <v>14</v>
      </c>
      <c r="O22" s="20" t="s">
        <v>15</v>
      </c>
      <c r="P22" s="21" t="s">
        <v>16</v>
      </c>
      <c r="Q22" s="19" t="s">
        <v>17</v>
      </c>
      <c r="R22" s="21" t="s">
        <v>18</v>
      </c>
      <c r="S22" s="19" t="s">
        <v>19</v>
      </c>
      <c r="T22" s="19" t="s">
        <v>20</v>
      </c>
      <c r="U22" s="22" t="s">
        <v>21</v>
      </c>
    </row>
    <row r="23" spans="1:21" ht="12.75">
      <c r="A23" s="1">
        <v>1</v>
      </c>
      <c r="B23" s="51" t="s">
        <v>94</v>
      </c>
      <c r="C23" s="24" t="s">
        <v>46</v>
      </c>
      <c r="D23" s="25">
        <v>1801</v>
      </c>
      <c r="E23" s="25" t="s">
        <v>95</v>
      </c>
      <c r="F23" s="26" t="s">
        <v>36</v>
      </c>
      <c r="G23" s="27">
        <v>21</v>
      </c>
      <c r="H23" s="27">
        <v>23</v>
      </c>
      <c r="I23" s="27">
        <v>22</v>
      </c>
      <c r="J23" s="37">
        <v>27</v>
      </c>
      <c r="K23" s="27">
        <v>23</v>
      </c>
      <c r="L23" s="31">
        <v>25</v>
      </c>
      <c r="M23" s="28">
        <v>22</v>
      </c>
      <c r="N23" s="10"/>
      <c r="O23" s="1">
        <v>163</v>
      </c>
      <c r="P23" s="12">
        <v>59</v>
      </c>
      <c r="Q23" s="10">
        <v>5</v>
      </c>
      <c r="R23" s="12">
        <v>64</v>
      </c>
      <c r="S23" s="29">
        <v>6</v>
      </c>
      <c r="T23" s="29">
        <v>3</v>
      </c>
      <c r="U23" s="30">
        <v>23.285714285714285</v>
      </c>
    </row>
    <row r="24" spans="1:21" ht="12.75">
      <c r="A24" s="1">
        <v>2</v>
      </c>
      <c r="B24" s="51" t="s">
        <v>96</v>
      </c>
      <c r="C24" s="24" t="s">
        <v>23</v>
      </c>
      <c r="D24" s="25">
        <v>369</v>
      </c>
      <c r="E24" s="25" t="s">
        <v>95</v>
      </c>
      <c r="F24" s="26" t="s">
        <v>28</v>
      </c>
      <c r="G24" s="38">
        <v>29</v>
      </c>
      <c r="H24" s="39">
        <v>31</v>
      </c>
      <c r="I24" s="31">
        <v>25</v>
      </c>
      <c r="J24" s="31">
        <v>26</v>
      </c>
      <c r="K24" s="31">
        <v>25</v>
      </c>
      <c r="L24" s="31">
        <v>25</v>
      </c>
      <c r="M24" s="32">
        <v>25</v>
      </c>
      <c r="N24" s="10"/>
      <c r="O24" s="1">
        <v>186</v>
      </c>
      <c r="P24" s="12">
        <v>36</v>
      </c>
      <c r="Q24" s="10">
        <v>3</v>
      </c>
      <c r="R24" s="12">
        <v>39</v>
      </c>
      <c r="S24" s="29">
        <v>6</v>
      </c>
      <c r="T24" s="29">
        <v>4</v>
      </c>
      <c r="U24" s="30">
        <v>26.571428571428573</v>
      </c>
    </row>
    <row r="25" spans="1:21" ht="12.75">
      <c r="A25" s="1">
        <v>3</v>
      </c>
      <c r="B25" s="51" t="s">
        <v>97</v>
      </c>
      <c r="C25" s="24" t="s">
        <v>43</v>
      </c>
      <c r="D25" s="25">
        <v>2631</v>
      </c>
      <c r="E25" s="25" t="s">
        <v>95</v>
      </c>
      <c r="F25" s="26" t="s">
        <v>55</v>
      </c>
      <c r="G25" s="37">
        <v>27</v>
      </c>
      <c r="H25" s="37">
        <v>28</v>
      </c>
      <c r="I25" s="28">
        <v>24</v>
      </c>
      <c r="J25" s="38">
        <v>29</v>
      </c>
      <c r="K25" s="38">
        <v>30</v>
      </c>
      <c r="L25" s="39">
        <v>31</v>
      </c>
      <c r="M25" s="36">
        <v>27</v>
      </c>
      <c r="N25" s="10"/>
      <c r="O25" s="1">
        <v>196</v>
      </c>
      <c r="P25" s="12">
        <v>26</v>
      </c>
      <c r="Q25" s="10">
        <v>1</v>
      </c>
      <c r="R25" s="12">
        <v>27</v>
      </c>
      <c r="S25" s="29">
        <v>7</v>
      </c>
      <c r="T25" s="29">
        <v>3</v>
      </c>
      <c r="U25" s="30">
        <v>28</v>
      </c>
    </row>
    <row r="26" spans="1:21" ht="12.75">
      <c r="A26" s="1">
        <v>4</v>
      </c>
      <c r="B26" s="51" t="s">
        <v>98</v>
      </c>
      <c r="C26" s="24" t="s">
        <v>23</v>
      </c>
      <c r="D26" s="25">
        <v>1844</v>
      </c>
      <c r="E26" s="25" t="s">
        <v>95</v>
      </c>
      <c r="F26" s="26" t="s">
        <v>55</v>
      </c>
      <c r="G26" s="39">
        <v>35</v>
      </c>
      <c r="H26" s="38">
        <v>30</v>
      </c>
      <c r="I26" s="38">
        <v>32</v>
      </c>
      <c r="J26" s="38">
        <v>31</v>
      </c>
      <c r="K26" s="38">
        <v>29</v>
      </c>
      <c r="L26" s="38">
        <v>32</v>
      </c>
      <c r="M26" s="36">
        <v>28</v>
      </c>
      <c r="N26" s="10"/>
      <c r="O26" s="1">
        <v>217</v>
      </c>
      <c r="P26" s="12">
        <v>5</v>
      </c>
      <c r="Q26" s="10"/>
      <c r="R26" s="12">
        <v>5</v>
      </c>
      <c r="S26" s="29">
        <v>7</v>
      </c>
      <c r="T26" s="29">
        <v>3</v>
      </c>
      <c r="U26" s="30">
        <v>31</v>
      </c>
    </row>
    <row r="27" spans="1:21" ht="12.75">
      <c r="A27" s="1">
        <v>5</v>
      </c>
      <c r="B27" s="51" t="s">
        <v>99</v>
      </c>
      <c r="C27" s="24" t="s">
        <v>33</v>
      </c>
      <c r="D27" s="25">
        <v>1725</v>
      </c>
      <c r="E27" s="25" t="s">
        <v>95</v>
      </c>
      <c r="F27" s="26" t="s">
        <v>55</v>
      </c>
      <c r="G27" s="38">
        <v>33</v>
      </c>
      <c r="H27" s="38">
        <v>34</v>
      </c>
      <c r="I27" s="38">
        <v>36</v>
      </c>
      <c r="J27" s="38">
        <v>33</v>
      </c>
      <c r="K27" s="42"/>
      <c r="L27" s="52"/>
      <c r="M27" s="41"/>
      <c r="N27" s="10"/>
      <c r="O27" s="1">
        <v>136</v>
      </c>
      <c r="P27" s="12">
        <v>6</v>
      </c>
      <c r="Q27" s="10"/>
      <c r="R27" s="12">
        <v>6</v>
      </c>
      <c r="S27" s="29">
        <v>3</v>
      </c>
      <c r="T27" s="29">
        <v>1</v>
      </c>
      <c r="U27" s="30">
        <v>34</v>
      </c>
    </row>
    <row r="28" spans="1:21" ht="12.75">
      <c r="A28" s="13"/>
      <c r="B28" s="50"/>
      <c r="C28" s="45"/>
      <c r="D28" s="46"/>
      <c r="E28" s="46"/>
      <c r="F28" s="13"/>
      <c r="G28" s="47"/>
      <c r="H28" s="47"/>
      <c r="I28" s="47"/>
      <c r="J28" s="47"/>
      <c r="K28" s="47"/>
      <c r="L28" s="47"/>
      <c r="M28" s="47"/>
      <c r="N28" s="16"/>
      <c r="O28" s="13"/>
      <c r="P28" s="18"/>
      <c r="Q28" s="16"/>
      <c r="R28" s="18"/>
      <c r="S28" s="48"/>
      <c r="T28" s="48"/>
      <c r="U28" s="30"/>
    </row>
    <row r="29" spans="1:21" ht="12.75">
      <c r="A29" s="13"/>
      <c r="B29" s="44" t="s">
        <v>100</v>
      </c>
      <c r="C29" s="45"/>
      <c r="D29" s="46"/>
      <c r="E29" s="46"/>
      <c r="F29" s="13"/>
      <c r="G29" s="47"/>
      <c r="H29" s="47"/>
      <c r="I29" s="47"/>
      <c r="J29" s="47"/>
      <c r="K29" s="16"/>
      <c r="L29" s="16"/>
      <c r="M29" s="16"/>
      <c r="N29" s="16"/>
      <c r="O29" s="13"/>
      <c r="P29" s="18"/>
      <c r="Q29" s="16"/>
      <c r="R29" s="18"/>
      <c r="S29" s="48"/>
      <c r="T29" s="48"/>
      <c r="U29" s="30"/>
    </row>
    <row r="30" spans="1:21" ht="12.75">
      <c r="A30" s="19" t="s">
        <v>2</v>
      </c>
      <c r="B30" s="19" t="s">
        <v>3</v>
      </c>
      <c r="C30" s="19" t="s">
        <v>4</v>
      </c>
      <c r="D30" s="19" t="s">
        <v>5</v>
      </c>
      <c r="E30" s="19" t="s">
        <v>6</v>
      </c>
      <c r="F30" s="19" t="s">
        <v>7</v>
      </c>
      <c r="G30" s="19" t="s">
        <v>8</v>
      </c>
      <c r="H30" s="19">
        <v>2</v>
      </c>
      <c r="I30" s="19" t="s">
        <v>9</v>
      </c>
      <c r="J30" s="19" t="s">
        <v>10</v>
      </c>
      <c r="K30" s="19" t="s">
        <v>11</v>
      </c>
      <c r="L30" s="19" t="s">
        <v>12</v>
      </c>
      <c r="M30" s="19" t="s">
        <v>13</v>
      </c>
      <c r="N30" s="19" t="s">
        <v>14</v>
      </c>
      <c r="O30" s="20" t="s">
        <v>15</v>
      </c>
      <c r="P30" s="21" t="s">
        <v>16</v>
      </c>
      <c r="Q30" s="19" t="s">
        <v>17</v>
      </c>
      <c r="R30" s="21" t="s">
        <v>18</v>
      </c>
      <c r="S30" s="19" t="s">
        <v>19</v>
      </c>
      <c r="T30" s="19" t="s">
        <v>20</v>
      </c>
      <c r="U30" s="22" t="s">
        <v>21</v>
      </c>
    </row>
    <row r="31" spans="1:21" ht="12.75">
      <c r="A31" s="1">
        <v>1</v>
      </c>
      <c r="B31" s="53" t="s">
        <v>101</v>
      </c>
      <c r="C31" s="24" t="s">
        <v>33</v>
      </c>
      <c r="D31" s="25">
        <v>2175</v>
      </c>
      <c r="E31" s="25" t="s">
        <v>102</v>
      </c>
      <c r="F31" s="26" t="s">
        <v>25</v>
      </c>
      <c r="G31" s="28">
        <v>19</v>
      </c>
      <c r="H31" s="28">
        <v>21</v>
      </c>
      <c r="I31" s="27">
        <v>21</v>
      </c>
      <c r="J31" s="27">
        <v>21</v>
      </c>
      <c r="K31" s="27">
        <v>24</v>
      </c>
      <c r="L31" s="27">
        <v>19</v>
      </c>
      <c r="M31" s="28">
        <v>18</v>
      </c>
      <c r="N31" s="10"/>
      <c r="O31" s="1">
        <v>143</v>
      </c>
      <c r="P31" s="12">
        <v>79</v>
      </c>
      <c r="Q31" s="10">
        <v>5</v>
      </c>
      <c r="R31" s="12">
        <v>84</v>
      </c>
      <c r="S31" s="29">
        <v>6</v>
      </c>
      <c r="T31" s="29">
        <v>2</v>
      </c>
      <c r="U31" s="30">
        <v>20.428571428571427</v>
      </c>
    </row>
    <row r="32" spans="1:21" ht="12.75">
      <c r="A32" s="1">
        <v>2</v>
      </c>
      <c r="B32" s="53" t="s">
        <v>103</v>
      </c>
      <c r="C32" s="24" t="s">
        <v>33</v>
      </c>
      <c r="D32" s="25">
        <v>2204</v>
      </c>
      <c r="E32" s="25" t="s">
        <v>102</v>
      </c>
      <c r="F32" s="26" t="s">
        <v>25</v>
      </c>
      <c r="G32" s="28">
        <v>20</v>
      </c>
      <c r="H32" s="28">
        <v>24</v>
      </c>
      <c r="I32" s="27">
        <v>24</v>
      </c>
      <c r="J32" s="27">
        <v>20</v>
      </c>
      <c r="K32" s="27">
        <v>23</v>
      </c>
      <c r="L32" s="31">
        <v>25</v>
      </c>
      <c r="M32" s="28">
        <v>20</v>
      </c>
      <c r="N32" s="10"/>
      <c r="O32" s="1">
        <v>156</v>
      </c>
      <c r="P32" s="12">
        <v>66</v>
      </c>
      <c r="Q32" s="10">
        <v>3</v>
      </c>
      <c r="R32" s="12">
        <v>69</v>
      </c>
      <c r="S32" s="29">
        <v>5</v>
      </c>
      <c r="T32" s="29">
        <v>4</v>
      </c>
      <c r="U32" s="30">
        <v>22.285714285714285</v>
      </c>
    </row>
    <row r="33" spans="1:21" ht="12.75">
      <c r="A33" s="1">
        <v>3</v>
      </c>
      <c r="B33" s="53" t="s">
        <v>104</v>
      </c>
      <c r="C33" s="24" t="s">
        <v>43</v>
      </c>
      <c r="D33" s="25">
        <v>2176</v>
      </c>
      <c r="E33" s="25" t="s">
        <v>102</v>
      </c>
      <c r="F33" s="26" t="s">
        <v>36</v>
      </c>
      <c r="G33" s="28">
        <v>20</v>
      </c>
      <c r="H33" s="27">
        <v>22</v>
      </c>
      <c r="I33" s="27">
        <v>24</v>
      </c>
      <c r="J33" s="27">
        <v>23</v>
      </c>
      <c r="K33" s="28">
        <v>23</v>
      </c>
      <c r="L33" s="27">
        <v>22</v>
      </c>
      <c r="M33" s="32">
        <v>26</v>
      </c>
      <c r="N33" s="10"/>
      <c r="O33" s="1">
        <v>160</v>
      </c>
      <c r="P33" s="12">
        <v>62</v>
      </c>
      <c r="Q33" s="10">
        <v>1</v>
      </c>
      <c r="R33" s="12">
        <v>63</v>
      </c>
      <c r="S33" s="29">
        <v>6</v>
      </c>
      <c r="T33" s="29">
        <v>2</v>
      </c>
      <c r="U33" s="30">
        <v>22.857142857142858</v>
      </c>
    </row>
    <row r="34" spans="1:21" ht="12.75">
      <c r="A34" s="1">
        <v>4</v>
      </c>
      <c r="B34" s="53" t="s">
        <v>105</v>
      </c>
      <c r="C34" s="24" t="s">
        <v>43</v>
      </c>
      <c r="D34" s="25">
        <v>2452</v>
      </c>
      <c r="E34" s="25" t="s">
        <v>102</v>
      </c>
      <c r="F34" s="26" t="s">
        <v>36</v>
      </c>
      <c r="G34" s="27">
        <v>24</v>
      </c>
      <c r="H34" s="27">
        <v>22</v>
      </c>
      <c r="I34" s="27">
        <v>21</v>
      </c>
      <c r="J34" s="27">
        <v>22</v>
      </c>
      <c r="K34" s="31">
        <v>25</v>
      </c>
      <c r="L34" s="27">
        <v>22</v>
      </c>
      <c r="M34" s="32">
        <v>25</v>
      </c>
      <c r="N34" s="10"/>
      <c r="O34" s="1">
        <v>161</v>
      </c>
      <c r="P34" s="12">
        <v>61</v>
      </c>
      <c r="Q34" s="10"/>
      <c r="R34" s="12">
        <v>61</v>
      </c>
      <c r="S34" s="29">
        <v>4</v>
      </c>
      <c r="T34" s="29">
        <v>3</v>
      </c>
      <c r="U34" s="30">
        <v>23</v>
      </c>
    </row>
    <row r="35" spans="1:21" ht="12.75">
      <c r="A35" s="1">
        <v>5</v>
      </c>
      <c r="B35" s="53" t="s">
        <v>106</v>
      </c>
      <c r="C35" s="24" t="s">
        <v>35</v>
      </c>
      <c r="D35" s="25">
        <v>2189</v>
      </c>
      <c r="E35" s="25" t="s">
        <v>102</v>
      </c>
      <c r="F35" s="26" t="s">
        <v>25</v>
      </c>
      <c r="G35" s="27">
        <v>23</v>
      </c>
      <c r="H35" s="27">
        <v>24</v>
      </c>
      <c r="I35" s="27">
        <v>24</v>
      </c>
      <c r="J35" s="38">
        <v>29</v>
      </c>
      <c r="K35" s="27">
        <v>23</v>
      </c>
      <c r="L35" s="27">
        <v>21</v>
      </c>
      <c r="M35" s="32">
        <v>26</v>
      </c>
      <c r="N35" s="10"/>
      <c r="O35" s="1">
        <v>170</v>
      </c>
      <c r="P35" s="12">
        <v>52</v>
      </c>
      <c r="Q35" s="10"/>
      <c r="R35" s="12">
        <v>52</v>
      </c>
      <c r="S35" s="29">
        <v>8</v>
      </c>
      <c r="T35" s="29">
        <v>3</v>
      </c>
      <c r="U35" s="30">
        <v>24.285714285714285</v>
      </c>
    </row>
    <row r="36" spans="1:21" ht="12.75">
      <c r="A36" s="1">
        <v>6</v>
      </c>
      <c r="B36" s="53" t="s">
        <v>81</v>
      </c>
      <c r="C36" s="24" t="s">
        <v>23</v>
      </c>
      <c r="D36" s="25">
        <v>2366</v>
      </c>
      <c r="E36" s="25" t="s">
        <v>102</v>
      </c>
      <c r="F36" s="26" t="s">
        <v>36</v>
      </c>
      <c r="G36" s="38">
        <v>30</v>
      </c>
      <c r="H36" s="27">
        <v>24</v>
      </c>
      <c r="I36" s="28">
        <v>22</v>
      </c>
      <c r="J36" s="27">
        <v>24</v>
      </c>
      <c r="K36" s="38">
        <v>29</v>
      </c>
      <c r="L36" s="27">
        <v>22</v>
      </c>
      <c r="M36" s="32">
        <v>26</v>
      </c>
      <c r="N36" s="10"/>
      <c r="O36" s="1">
        <v>177</v>
      </c>
      <c r="P36" s="12">
        <v>45</v>
      </c>
      <c r="Q36" s="10"/>
      <c r="R36" s="12">
        <v>45</v>
      </c>
      <c r="S36" s="29">
        <v>8</v>
      </c>
      <c r="T36" s="29">
        <v>7</v>
      </c>
      <c r="U36" s="30">
        <v>25.285714285714285</v>
      </c>
    </row>
    <row r="37" spans="1:21" ht="12.75">
      <c r="A37" s="1">
        <v>7</v>
      </c>
      <c r="B37" s="53" t="s">
        <v>107</v>
      </c>
      <c r="C37" s="24" t="s">
        <v>27</v>
      </c>
      <c r="D37" s="25">
        <v>2521</v>
      </c>
      <c r="E37" s="25" t="s">
        <v>102</v>
      </c>
      <c r="F37" s="26" t="s">
        <v>49</v>
      </c>
      <c r="G37" s="36">
        <v>27</v>
      </c>
      <c r="H37" s="31">
        <v>25</v>
      </c>
      <c r="I37" s="27">
        <v>23</v>
      </c>
      <c r="J37" s="37">
        <v>28</v>
      </c>
      <c r="K37" s="43"/>
      <c r="L37" s="43"/>
      <c r="M37" s="41"/>
      <c r="N37" s="10"/>
      <c r="O37" s="1">
        <v>103</v>
      </c>
      <c r="P37" s="12">
        <v>39</v>
      </c>
      <c r="Q37" s="10"/>
      <c r="R37" s="12">
        <v>39</v>
      </c>
      <c r="S37" s="29">
        <v>5</v>
      </c>
      <c r="T37" s="29">
        <v>2</v>
      </c>
      <c r="U37" s="30">
        <v>25.75</v>
      </c>
    </row>
    <row r="38" spans="1:21" ht="12.75">
      <c r="A38" s="1">
        <v>8</v>
      </c>
      <c r="B38" s="53" t="s">
        <v>108</v>
      </c>
      <c r="C38" s="24" t="s">
        <v>27</v>
      </c>
      <c r="D38" s="25">
        <v>2433</v>
      </c>
      <c r="E38" s="25" t="s">
        <v>102</v>
      </c>
      <c r="F38" s="26" t="s">
        <v>55</v>
      </c>
      <c r="G38" s="31">
        <v>26</v>
      </c>
      <c r="H38" s="31">
        <v>26</v>
      </c>
      <c r="I38" s="37">
        <v>27</v>
      </c>
      <c r="J38" s="31">
        <v>25</v>
      </c>
      <c r="K38" s="43"/>
      <c r="L38" s="43"/>
      <c r="M38" s="41"/>
      <c r="N38" s="10"/>
      <c r="O38" s="1">
        <v>104</v>
      </c>
      <c r="P38" s="12">
        <v>38</v>
      </c>
      <c r="Q38" s="10"/>
      <c r="R38" s="12">
        <v>38</v>
      </c>
      <c r="S38" s="29">
        <v>2</v>
      </c>
      <c r="T38" s="29">
        <v>0</v>
      </c>
      <c r="U38" s="30">
        <v>26</v>
      </c>
    </row>
    <row r="39" spans="1:21" ht="12.75">
      <c r="A39" s="13"/>
      <c r="B39" s="50"/>
      <c r="C39" s="45"/>
      <c r="D39" s="46"/>
      <c r="E39" s="46"/>
      <c r="F39" s="13"/>
      <c r="G39" s="47"/>
      <c r="H39" s="47"/>
      <c r="I39" s="47"/>
      <c r="J39" s="47"/>
      <c r="K39" s="16"/>
      <c r="L39" s="16"/>
      <c r="M39" s="16"/>
      <c r="N39" s="16"/>
      <c r="O39" s="13"/>
      <c r="P39" s="18"/>
      <c r="Q39" s="16"/>
      <c r="R39" s="18"/>
      <c r="S39" s="48"/>
      <c r="T39" s="48"/>
      <c r="U39" s="30"/>
    </row>
    <row r="40" spans="1:21" ht="12.75">
      <c r="A40" s="13"/>
      <c r="B40" s="44" t="s">
        <v>109</v>
      </c>
      <c r="C40" s="45"/>
      <c r="D40" s="46"/>
      <c r="E40" s="46"/>
      <c r="F40" s="13"/>
      <c r="G40" s="47"/>
      <c r="H40" s="47"/>
      <c r="I40" s="47"/>
      <c r="J40" s="47"/>
      <c r="K40" s="16"/>
      <c r="L40" s="16"/>
      <c r="M40" s="16"/>
      <c r="N40" s="16"/>
      <c r="O40" s="13"/>
      <c r="P40" s="18"/>
      <c r="Q40" s="16"/>
      <c r="R40" s="18"/>
      <c r="S40" s="48"/>
      <c r="T40" s="48"/>
      <c r="U40" s="30"/>
    </row>
    <row r="41" spans="1:21" ht="12.75">
      <c r="A41" s="19" t="s">
        <v>2</v>
      </c>
      <c r="B41" s="19" t="s">
        <v>3</v>
      </c>
      <c r="C41" s="19" t="s">
        <v>4</v>
      </c>
      <c r="D41" s="19" t="s">
        <v>5</v>
      </c>
      <c r="E41" s="19" t="s">
        <v>6</v>
      </c>
      <c r="F41" s="19" t="s">
        <v>7</v>
      </c>
      <c r="G41" s="19" t="s">
        <v>8</v>
      </c>
      <c r="H41" s="19">
        <v>2</v>
      </c>
      <c r="I41" s="19" t="s">
        <v>9</v>
      </c>
      <c r="J41" s="19" t="s">
        <v>10</v>
      </c>
      <c r="K41" s="19" t="s">
        <v>11</v>
      </c>
      <c r="L41" s="19" t="s">
        <v>12</v>
      </c>
      <c r="M41" s="19" t="s">
        <v>13</v>
      </c>
      <c r="N41" s="19" t="s">
        <v>14</v>
      </c>
      <c r="O41" s="20" t="s">
        <v>15</v>
      </c>
      <c r="P41" s="21" t="s">
        <v>16</v>
      </c>
      <c r="Q41" s="19" t="s">
        <v>17</v>
      </c>
      <c r="R41" s="21" t="s">
        <v>18</v>
      </c>
      <c r="S41" s="19" t="s">
        <v>19</v>
      </c>
      <c r="T41" s="19" t="s">
        <v>20</v>
      </c>
      <c r="U41" s="22" t="s">
        <v>21</v>
      </c>
    </row>
    <row r="42" spans="1:21" ht="12.75">
      <c r="A42" s="1">
        <v>1</v>
      </c>
      <c r="B42" s="54" t="s">
        <v>110</v>
      </c>
      <c r="C42" s="24" t="s">
        <v>27</v>
      </c>
      <c r="D42" s="25">
        <v>2434</v>
      </c>
      <c r="E42" s="25" t="s">
        <v>111</v>
      </c>
      <c r="F42" s="26" t="s">
        <v>55</v>
      </c>
      <c r="G42" s="28">
        <v>22</v>
      </c>
      <c r="H42" s="37">
        <v>28</v>
      </c>
      <c r="I42" s="32">
        <v>25</v>
      </c>
      <c r="J42" s="27">
        <v>23</v>
      </c>
      <c r="K42" s="31">
        <v>25</v>
      </c>
      <c r="L42" s="27">
        <v>23</v>
      </c>
      <c r="M42" s="28">
        <v>24</v>
      </c>
      <c r="N42" s="10"/>
      <c r="O42" s="1">
        <f>SUM(G42:N42)</f>
        <v>170</v>
      </c>
      <c r="P42" s="12">
        <v>52</v>
      </c>
      <c r="Q42" s="10">
        <v>5</v>
      </c>
      <c r="R42" s="12">
        <v>57</v>
      </c>
      <c r="S42" s="29">
        <f>IF(COUNTA(G42:N42)&lt;2,0,LARGE(G42:N42,1)-SMALL(G42:N42,1))</f>
        <v>6</v>
      </c>
      <c r="T42" s="29">
        <f>IF(COUNTA(G42:N42)&lt;4,0,LARGE(G42:N42,2)-SMALL(G42:N42,2))</f>
        <v>2</v>
      </c>
      <c r="U42" s="30">
        <f>IF(COUNTA(G42:N42)&gt;0,AVERAGE(G42:N42),0)</f>
        <v>24.285714285714285</v>
      </c>
    </row>
    <row r="43" spans="1:21" ht="12.75">
      <c r="A43" s="1">
        <v>2</v>
      </c>
      <c r="B43" s="54" t="s">
        <v>112</v>
      </c>
      <c r="C43" s="24" t="s">
        <v>43</v>
      </c>
      <c r="D43" s="25">
        <v>2114</v>
      </c>
      <c r="E43" s="25" t="s">
        <v>111</v>
      </c>
      <c r="F43" s="26" t="s">
        <v>36</v>
      </c>
      <c r="G43" s="31">
        <v>25</v>
      </c>
      <c r="H43" s="31">
        <v>26</v>
      </c>
      <c r="I43" s="37">
        <v>27</v>
      </c>
      <c r="J43" s="27">
        <v>24</v>
      </c>
      <c r="K43" s="27">
        <v>21</v>
      </c>
      <c r="L43" s="27">
        <v>24</v>
      </c>
      <c r="M43" s="32">
        <v>26</v>
      </c>
      <c r="N43" s="10"/>
      <c r="O43" s="1">
        <f>SUM(G43:N43)</f>
        <v>173</v>
      </c>
      <c r="P43" s="12">
        <v>49</v>
      </c>
      <c r="Q43" s="10">
        <v>3</v>
      </c>
      <c r="R43" s="12">
        <v>52</v>
      </c>
      <c r="S43" s="29">
        <f>IF(COUNTA(G43:N43)&lt;2,0,LARGE(G43:N43,1)-SMALL(G43:N43,1))</f>
        <v>6</v>
      </c>
      <c r="T43" s="29">
        <f>IF(COUNTA(G43:N43)&lt;4,0,LARGE(G43:N43,2)-SMALL(G43:N43,2))</f>
        <v>2</v>
      </c>
      <c r="U43" s="30">
        <f>IF(COUNTA(G43:N43)&gt;0,AVERAGE(G43:N43),0)</f>
        <v>24.714285714285715</v>
      </c>
    </row>
    <row r="44" spans="1:21" ht="12.75">
      <c r="A44" s="1">
        <v>3</v>
      </c>
      <c r="B44" s="54" t="s">
        <v>113</v>
      </c>
      <c r="C44" s="24" t="s">
        <v>33</v>
      </c>
      <c r="D44" s="25">
        <v>2562</v>
      </c>
      <c r="E44" s="25" t="s">
        <v>111</v>
      </c>
      <c r="F44" s="26" t="s">
        <v>55</v>
      </c>
      <c r="G44" s="27">
        <v>23</v>
      </c>
      <c r="H44" s="31">
        <v>26</v>
      </c>
      <c r="I44" s="31">
        <v>25</v>
      </c>
      <c r="J44" s="37">
        <v>27</v>
      </c>
      <c r="K44" s="27">
        <v>23</v>
      </c>
      <c r="L44" s="27">
        <v>24</v>
      </c>
      <c r="M44" s="32">
        <v>26</v>
      </c>
      <c r="N44" s="10"/>
      <c r="O44" s="1">
        <f>SUM(G44:N44)</f>
        <v>174</v>
      </c>
      <c r="P44" s="12">
        <v>48</v>
      </c>
      <c r="Q44" s="10">
        <v>1</v>
      </c>
      <c r="R44" s="12">
        <v>49</v>
      </c>
      <c r="S44" s="29">
        <f>IF(COUNTA(G44:N44)&lt;2,0,LARGE(G44:N44,1)-SMALL(G44:N44,1))</f>
        <v>4</v>
      </c>
      <c r="T44" s="29">
        <f>IF(COUNTA(G44:N44)&lt;4,0,LARGE(G44:N44,2)-SMALL(G44:N44,2))</f>
        <v>3</v>
      </c>
      <c r="U44" s="30">
        <f>IF(COUNTA(G44:N44)&gt;0,AVERAGE(G44:N44),0)</f>
        <v>24.857142857142858</v>
      </c>
    </row>
    <row r="45" spans="1:21" ht="12.75">
      <c r="A45" s="1">
        <v>4</v>
      </c>
      <c r="B45" s="54" t="s">
        <v>114</v>
      </c>
      <c r="C45" s="24" t="s">
        <v>38</v>
      </c>
      <c r="D45" s="25">
        <v>2637</v>
      </c>
      <c r="E45" s="25" t="s">
        <v>111</v>
      </c>
      <c r="F45" s="26" t="s">
        <v>55</v>
      </c>
      <c r="G45" s="31">
        <v>25</v>
      </c>
      <c r="H45" s="38">
        <v>29</v>
      </c>
      <c r="I45" s="27">
        <v>22</v>
      </c>
      <c r="J45" s="27">
        <v>23</v>
      </c>
      <c r="K45" s="38">
        <v>30</v>
      </c>
      <c r="L45" s="37">
        <v>27</v>
      </c>
      <c r="M45" s="28">
        <v>23</v>
      </c>
      <c r="N45" s="10"/>
      <c r="O45" s="1">
        <f>SUM(G45:N45)</f>
        <v>179</v>
      </c>
      <c r="P45" s="12">
        <v>43</v>
      </c>
      <c r="Q45" s="10"/>
      <c r="R45" s="12">
        <v>43</v>
      </c>
      <c r="S45" s="29">
        <f>IF(COUNTA(G45:N45)&lt;2,0,LARGE(G45:N45,1)-SMALL(G45:N45,1))</f>
        <v>8</v>
      </c>
      <c r="T45" s="29">
        <f>IF(COUNTA(G45:N45)&lt;4,0,LARGE(G45:N45,2)-SMALL(G45:N45,2))</f>
        <v>6</v>
      </c>
      <c r="U45" s="30">
        <f>IF(COUNTA(G45:N45)&gt;0,AVERAGE(G45:N45),0)</f>
        <v>25.571428571428573</v>
      </c>
    </row>
    <row r="46" spans="1:21" ht="12.75">
      <c r="A46" s="1">
        <v>5</v>
      </c>
      <c r="B46" s="54" t="s">
        <v>115</v>
      </c>
      <c r="C46" s="24" t="s">
        <v>43</v>
      </c>
      <c r="D46" s="25">
        <v>2577</v>
      </c>
      <c r="E46" s="25" t="s">
        <v>111</v>
      </c>
      <c r="F46" s="26" t="s">
        <v>55</v>
      </c>
      <c r="G46" s="37">
        <v>28</v>
      </c>
      <c r="H46" s="37">
        <v>27</v>
      </c>
      <c r="I46" s="32">
        <v>25</v>
      </c>
      <c r="J46" s="37">
        <v>28</v>
      </c>
      <c r="K46" s="31">
        <v>25</v>
      </c>
      <c r="L46" s="27">
        <v>22</v>
      </c>
      <c r="M46" s="39">
        <v>32</v>
      </c>
      <c r="N46" s="10"/>
      <c r="O46" s="1">
        <f>SUM(G46:N46)</f>
        <v>187</v>
      </c>
      <c r="P46" s="12">
        <v>35</v>
      </c>
      <c r="Q46" s="10"/>
      <c r="R46" s="12">
        <v>35</v>
      </c>
      <c r="S46" s="29">
        <f>IF(COUNTA(G46:N46)&lt;2,0,LARGE(G46:N46,1)-SMALL(G46:N46,1))</f>
        <v>10</v>
      </c>
      <c r="T46" s="29">
        <f>IF(COUNTA(G46:N46)&lt;4,0,LARGE(G46:N46,2)-SMALL(G46:N46,2))</f>
        <v>3</v>
      </c>
      <c r="U46" s="30">
        <f>IF(COUNTA(G46:N46)&gt;0,AVERAGE(G46:N46),0)</f>
        <v>26.714285714285715</v>
      </c>
    </row>
    <row r="47" spans="1:21" ht="12.75">
      <c r="A47" s="1">
        <v>6</v>
      </c>
      <c r="B47" s="54" t="s">
        <v>116</v>
      </c>
      <c r="C47" s="24" t="s">
        <v>33</v>
      </c>
      <c r="D47" s="25">
        <v>2454</v>
      </c>
      <c r="E47" s="25" t="s">
        <v>111</v>
      </c>
      <c r="F47" s="26" t="s">
        <v>25</v>
      </c>
      <c r="G47" s="37">
        <v>27</v>
      </c>
      <c r="H47" s="38">
        <v>30</v>
      </c>
      <c r="I47" s="38">
        <v>29</v>
      </c>
      <c r="J47" s="27">
        <v>23</v>
      </c>
      <c r="K47" s="52"/>
      <c r="L47" s="43"/>
      <c r="M47" s="41"/>
      <c r="N47" s="10"/>
      <c r="O47" s="1">
        <v>109</v>
      </c>
      <c r="P47" s="12">
        <v>33</v>
      </c>
      <c r="Q47" s="10"/>
      <c r="R47" s="12">
        <v>33</v>
      </c>
      <c r="S47" s="29">
        <v>7</v>
      </c>
      <c r="T47" s="29">
        <v>2</v>
      </c>
      <c r="U47" s="30">
        <v>27.25</v>
      </c>
    </row>
    <row r="48" spans="1:21" ht="12.75">
      <c r="A48" s="1">
        <v>7</v>
      </c>
      <c r="B48" s="54" t="s">
        <v>117</v>
      </c>
      <c r="C48" s="24" t="s">
        <v>33</v>
      </c>
      <c r="D48" s="25">
        <v>2568</v>
      </c>
      <c r="E48" s="25" t="s">
        <v>111</v>
      </c>
      <c r="F48" s="26" t="s">
        <v>28</v>
      </c>
      <c r="G48" s="39">
        <v>37</v>
      </c>
      <c r="H48" s="38">
        <v>33</v>
      </c>
      <c r="I48" s="31">
        <v>25</v>
      </c>
      <c r="J48" s="27">
        <v>21</v>
      </c>
      <c r="K48" s="40"/>
      <c r="L48" s="40"/>
      <c r="M48" s="41"/>
      <c r="N48" s="10"/>
      <c r="O48" s="1">
        <v>116</v>
      </c>
      <c r="P48" s="12">
        <v>26</v>
      </c>
      <c r="Q48" s="10"/>
      <c r="R48" s="12">
        <v>26</v>
      </c>
      <c r="S48" s="29">
        <v>16</v>
      </c>
      <c r="T48" s="29">
        <v>8</v>
      </c>
      <c r="U48" s="30">
        <v>29</v>
      </c>
    </row>
    <row r="49" spans="1:21" ht="12.75">
      <c r="A49" s="1">
        <v>8</v>
      </c>
      <c r="B49" s="54" t="s">
        <v>118</v>
      </c>
      <c r="C49" s="24" t="s">
        <v>27</v>
      </c>
      <c r="D49" s="25">
        <v>2712</v>
      </c>
      <c r="E49" s="25" t="s">
        <v>111</v>
      </c>
      <c r="F49" s="26" t="s">
        <v>49</v>
      </c>
      <c r="G49" s="38">
        <v>41</v>
      </c>
      <c r="H49" s="38">
        <v>32</v>
      </c>
      <c r="I49" s="39">
        <v>41</v>
      </c>
      <c r="J49" s="38">
        <v>40</v>
      </c>
      <c r="K49" s="40"/>
      <c r="L49" s="40"/>
      <c r="M49" s="41"/>
      <c r="N49" s="10"/>
      <c r="O49" s="1">
        <v>154</v>
      </c>
      <c r="P49" s="12"/>
      <c r="Q49" s="10"/>
      <c r="R49" s="12"/>
      <c r="S49" s="29">
        <v>9</v>
      </c>
      <c r="T49" s="29">
        <v>1</v>
      </c>
      <c r="U49" s="30">
        <v>38.5</v>
      </c>
    </row>
    <row r="50" spans="1:21" ht="12.75">
      <c r="A50" s="13"/>
      <c r="B50" s="50"/>
      <c r="C50" s="45"/>
      <c r="D50" s="46"/>
      <c r="E50" s="46"/>
      <c r="F50" s="13"/>
      <c r="G50" s="47"/>
      <c r="H50" s="47"/>
      <c r="I50" s="47"/>
      <c r="J50" s="47"/>
      <c r="K50" s="16"/>
      <c r="L50" s="16"/>
      <c r="M50" s="16"/>
      <c r="N50" s="16"/>
      <c r="O50" s="13"/>
      <c r="P50" s="18"/>
      <c r="Q50" s="16"/>
      <c r="R50" s="18"/>
      <c r="S50" s="48"/>
      <c r="T50" s="48"/>
      <c r="U50" s="30"/>
    </row>
    <row r="51" spans="1:21" ht="12.75">
      <c r="A51" s="13"/>
      <c r="B51" s="50"/>
      <c r="C51" s="45" t="s">
        <v>119</v>
      </c>
      <c r="D51" s="46">
        <v>20.6</v>
      </c>
      <c r="E51" s="46"/>
      <c r="F51" s="13"/>
      <c r="G51" s="47"/>
      <c r="H51" s="47"/>
      <c r="I51" s="47"/>
      <c r="J51" s="47"/>
      <c r="K51" s="16"/>
      <c r="L51" s="16"/>
      <c r="M51" s="16"/>
      <c r="N51" s="16"/>
      <c r="O51" s="13"/>
      <c r="P51" s="18"/>
      <c r="Q51" s="16"/>
      <c r="R51" s="18"/>
      <c r="S51" s="48"/>
      <c r="T51" s="48"/>
      <c r="U51" s="30"/>
    </row>
    <row r="52" spans="1:21" ht="12.75">
      <c r="A52" s="13"/>
      <c r="B52" s="50"/>
      <c r="C52" s="45" t="s">
        <v>120</v>
      </c>
      <c r="D52" s="46">
        <v>24</v>
      </c>
      <c r="E52" s="46"/>
      <c r="F52" s="13"/>
      <c r="G52" s="47"/>
      <c r="H52" s="47"/>
      <c r="I52" s="47"/>
      <c r="J52" s="47"/>
      <c r="K52" s="16"/>
      <c r="L52" s="16"/>
      <c r="M52" s="16"/>
      <c r="N52" s="16"/>
      <c r="O52" s="13"/>
      <c r="P52" s="18"/>
      <c r="Q52" s="16"/>
      <c r="R52" s="18"/>
      <c r="S52" s="48"/>
      <c r="T52" s="48"/>
      <c r="U52" s="30"/>
    </row>
    <row r="53" spans="1:21" ht="12.75">
      <c r="A53" s="13"/>
      <c r="B53" s="50"/>
      <c r="C53" s="45" t="s">
        <v>121</v>
      </c>
      <c r="D53" s="46">
        <v>144</v>
      </c>
      <c r="E53" s="46">
        <v>82</v>
      </c>
      <c r="F53" s="13"/>
      <c r="G53" s="47"/>
      <c r="H53" s="47"/>
      <c r="I53" s="47"/>
      <c r="J53" s="47"/>
      <c r="K53" s="16"/>
      <c r="L53" s="16"/>
      <c r="M53" s="16"/>
      <c r="N53" s="16"/>
      <c r="O53" s="13"/>
      <c r="P53" s="18"/>
      <c r="Q53" s="16"/>
      <c r="R53" s="18"/>
      <c r="S53" s="48"/>
      <c r="T53" s="48" t="s">
        <v>122</v>
      </c>
      <c r="U53" s="30"/>
    </row>
    <row r="54" spans="1:21" ht="12.75">
      <c r="A54" s="13"/>
      <c r="B54" s="50"/>
      <c r="C54" s="45"/>
      <c r="D54" s="46"/>
      <c r="E54" s="46"/>
      <c r="F54" s="13"/>
      <c r="G54" s="47"/>
      <c r="H54" s="47"/>
      <c r="I54" s="47"/>
      <c r="J54" s="47"/>
      <c r="K54" s="16"/>
      <c r="L54" s="16"/>
      <c r="M54" s="16"/>
      <c r="N54" s="16"/>
      <c r="O54" s="13"/>
      <c r="P54" s="18"/>
      <c r="Q54" s="16"/>
      <c r="R54" s="18"/>
      <c r="S54" s="48"/>
      <c r="T54" s="48"/>
      <c r="U54" s="30"/>
    </row>
  </sheetData>
  <printOptions/>
  <pageMargins left="0.75" right="0.75" top="1" bottom="1" header="0.4921259845" footer="0.4921259845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7"/>
  <sheetViews>
    <sheetView tabSelected="1" zoomScale="75" zoomScaleNormal="75" workbookViewId="0" topLeftCell="A62">
      <selection activeCell="E78" sqref="E78"/>
    </sheetView>
  </sheetViews>
  <sheetFormatPr defaultColWidth="9.00390625" defaultRowHeight="12.75"/>
  <cols>
    <col min="1" max="1" width="20.25390625" style="0" customWidth="1"/>
    <col min="2" max="8" width="4.75390625" style="0" customWidth="1"/>
    <col min="9" max="9" width="20.625" style="0" customWidth="1"/>
    <col min="10" max="16" width="4.75390625" style="0" customWidth="1"/>
    <col min="17" max="17" width="20.25390625" style="0" customWidth="1"/>
    <col min="18" max="23" width="4.75390625" style="0" customWidth="1"/>
  </cols>
  <sheetData>
    <row r="1" spans="1:23" ht="18.75">
      <c r="A1" s="55"/>
      <c r="B1" s="5"/>
      <c r="C1" s="56"/>
      <c r="D1" s="56"/>
      <c r="E1" s="5" t="s">
        <v>130</v>
      </c>
      <c r="F1" s="56"/>
      <c r="G1" s="56"/>
      <c r="H1" s="55"/>
      <c r="I1" s="57" t="s">
        <v>123</v>
      </c>
      <c r="J1" s="56"/>
      <c r="K1" s="56"/>
      <c r="L1" s="56"/>
      <c r="M1" s="56"/>
      <c r="N1" s="56"/>
      <c r="O1" s="56"/>
      <c r="P1" s="56"/>
      <c r="Q1" s="55"/>
      <c r="R1" s="55"/>
      <c r="S1" s="55"/>
      <c r="T1" s="55"/>
      <c r="U1" s="55"/>
      <c r="V1" s="55"/>
      <c r="W1" s="55"/>
    </row>
    <row r="2" spans="1:23" ht="13.5" thickBot="1">
      <c r="A2" s="58"/>
      <c r="B2" s="10" t="s">
        <v>124</v>
      </c>
      <c r="C2" s="10"/>
      <c r="D2" s="10"/>
      <c r="E2" s="10"/>
      <c r="F2" s="10"/>
      <c r="G2" s="10"/>
      <c r="H2" s="58"/>
      <c r="I2" s="58"/>
      <c r="J2" s="10"/>
      <c r="K2" s="10"/>
      <c r="L2" s="10"/>
      <c r="M2" s="10"/>
      <c r="N2" s="10"/>
      <c r="O2" s="10"/>
      <c r="P2" s="10"/>
      <c r="Q2" s="58"/>
      <c r="R2" s="58"/>
      <c r="S2" s="58"/>
      <c r="T2" s="58"/>
      <c r="U2" s="58"/>
      <c r="V2" s="58"/>
      <c r="W2" s="58"/>
    </row>
    <row r="3" spans="1:23" ht="13.5" thickBot="1">
      <c r="A3" s="59" t="s">
        <v>30</v>
      </c>
      <c r="B3" s="10"/>
      <c r="C3" s="10"/>
      <c r="D3" s="10"/>
      <c r="E3" s="10"/>
      <c r="F3" s="10"/>
      <c r="G3" s="10"/>
      <c r="H3" s="58"/>
      <c r="I3" s="59" t="s">
        <v>23</v>
      </c>
      <c r="J3" s="10"/>
      <c r="K3" s="10"/>
      <c r="L3" s="10"/>
      <c r="M3" s="10"/>
      <c r="N3" s="10"/>
      <c r="O3" s="10"/>
      <c r="P3" s="10"/>
      <c r="Q3" s="59" t="s">
        <v>133</v>
      </c>
      <c r="R3" s="10"/>
      <c r="S3" s="10"/>
      <c r="T3" s="10"/>
      <c r="U3" s="10"/>
      <c r="V3" s="10"/>
      <c r="W3" s="10"/>
    </row>
    <row r="4" spans="1:23" ht="12.75">
      <c r="A4" s="60" t="s">
        <v>50</v>
      </c>
      <c r="B4" s="61">
        <v>24</v>
      </c>
      <c r="C4" s="62">
        <v>21</v>
      </c>
      <c r="D4" s="62">
        <v>22</v>
      </c>
      <c r="E4" s="62">
        <v>23</v>
      </c>
      <c r="F4" s="62"/>
      <c r="G4" s="62"/>
      <c r="H4" s="58"/>
      <c r="I4" s="60" t="s">
        <v>63</v>
      </c>
      <c r="J4" s="61">
        <v>21</v>
      </c>
      <c r="K4" s="62">
        <v>22</v>
      </c>
      <c r="L4" s="62">
        <v>26</v>
      </c>
      <c r="M4" s="62">
        <v>28</v>
      </c>
      <c r="N4" s="62"/>
      <c r="O4" s="62"/>
      <c r="P4" s="40"/>
      <c r="Q4" s="60" t="s">
        <v>42</v>
      </c>
      <c r="R4" s="61">
        <v>25</v>
      </c>
      <c r="S4" s="61">
        <v>23</v>
      </c>
      <c r="T4" s="61">
        <v>20</v>
      </c>
      <c r="U4" s="62">
        <v>20</v>
      </c>
      <c r="V4" s="62"/>
      <c r="W4" s="62"/>
    </row>
    <row r="5" spans="1:23" ht="12.75">
      <c r="A5" s="63" t="s">
        <v>29</v>
      </c>
      <c r="B5" s="61">
        <v>20</v>
      </c>
      <c r="C5" s="62">
        <v>21</v>
      </c>
      <c r="D5" s="62">
        <v>19</v>
      </c>
      <c r="E5" s="62">
        <v>21</v>
      </c>
      <c r="F5" s="62"/>
      <c r="G5" s="62"/>
      <c r="H5" s="58"/>
      <c r="I5" s="63" t="s">
        <v>75</v>
      </c>
      <c r="J5" s="61">
        <v>20</v>
      </c>
      <c r="K5" s="62">
        <v>22</v>
      </c>
      <c r="L5" s="62">
        <v>25</v>
      </c>
      <c r="M5" s="62">
        <v>24</v>
      </c>
      <c r="N5" s="62"/>
      <c r="O5" s="62"/>
      <c r="P5" s="40"/>
      <c r="Q5" s="63" t="s">
        <v>64</v>
      </c>
      <c r="R5" s="61">
        <v>25</v>
      </c>
      <c r="S5" s="61">
        <v>22</v>
      </c>
      <c r="T5" s="61">
        <v>26</v>
      </c>
      <c r="U5" s="62">
        <v>25</v>
      </c>
      <c r="V5" s="62"/>
      <c r="W5" s="62"/>
    </row>
    <row r="6" spans="1:23" ht="12.75">
      <c r="A6" s="63" t="s">
        <v>59</v>
      </c>
      <c r="B6" s="61">
        <v>22</v>
      </c>
      <c r="C6" s="62">
        <v>21</v>
      </c>
      <c r="D6" s="62">
        <v>23</v>
      </c>
      <c r="E6" s="62">
        <v>27</v>
      </c>
      <c r="F6" s="62"/>
      <c r="G6" s="62"/>
      <c r="H6" s="58"/>
      <c r="I6" s="63" t="s">
        <v>77</v>
      </c>
      <c r="J6" s="61">
        <v>24</v>
      </c>
      <c r="K6" s="62">
        <v>23</v>
      </c>
      <c r="L6" s="62">
        <v>24</v>
      </c>
      <c r="M6" s="62">
        <v>23</v>
      </c>
      <c r="N6" s="62"/>
      <c r="O6" s="62"/>
      <c r="P6" s="40"/>
      <c r="Q6" s="63" t="s">
        <v>104</v>
      </c>
      <c r="R6" s="61">
        <v>20</v>
      </c>
      <c r="S6" s="61">
        <v>22</v>
      </c>
      <c r="T6" s="61">
        <v>24</v>
      </c>
      <c r="U6" s="62">
        <v>23</v>
      </c>
      <c r="V6" s="62"/>
      <c r="W6" s="62"/>
    </row>
    <row r="7" spans="1:23" ht="12.75">
      <c r="A7" s="63" t="s">
        <v>56</v>
      </c>
      <c r="B7" s="61">
        <v>23</v>
      </c>
      <c r="C7" s="62">
        <v>24</v>
      </c>
      <c r="D7" s="62">
        <v>23</v>
      </c>
      <c r="E7" s="62">
        <v>21</v>
      </c>
      <c r="F7" s="62"/>
      <c r="G7" s="62"/>
      <c r="H7" s="58"/>
      <c r="I7" s="63" t="s">
        <v>22</v>
      </c>
      <c r="J7" s="61">
        <v>20</v>
      </c>
      <c r="K7" s="62">
        <v>21</v>
      </c>
      <c r="L7" s="62">
        <v>19</v>
      </c>
      <c r="M7" s="62">
        <v>19</v>
      </c>
      <c r="N7" s="62"/>
      <c r="O7" s="62"/>
      <c r="P7" s="40"/>
      <c r="Q7" s="63" t="s">
        <v>105</v>
      </c>
      <c r="R7" s="61">
        <v>24</v>
      </c>
      <c r="S7" s="61">
        <v>22</v>
      </c>
      <c r="T7" s="61">
        <v>21</v>
      </c>
      <c r="U7" s="62">
        <v>22</v>
      </c>
      <c r="V7" s="62"/>
      <c r="W7" s="62"/>
    </row>
    <row r="8" spans="1:23" ht="12.75">
      <c r="A8" s="63" t="s">
        <v>48</v>
      </c>
      <c r="B8" s="61">
        <v>20</v>
      </c>
      <c r="C8" s="62">
        <v>23</v>
      </c>
      <c r="D8" s="62">
        <v>19</v>
      </c>
      <c r="E8" s="62">
        <v>21</v>
      </c>
      <c r="F8" s="62"/>
      <c r="G8" s="62"/>
      <c r="H8" s="58"/>
      <c r="I8" s="63" t="s">
        <v>31</v>
      </c>
      <c r="J8" s="61">
        <v>22</v>
      </c>
      <c r="K8" s="62">
        <v>21</v>
      </c>
      <c r="L8" s="62">
        <v>21</v>
      </c>
      <c r="M8" s="62">
        <v>18</v>
      </c>
      <c r="N8" s="62"/>
      <c r="O8" s="62"/>
      <c r="P8" s="40"/>
      <c r="Q8" s="63" t="s">
        <v>101</v>
      </c>
      <c r="R8" s="61">
        <v>19</v>
      </c>
      <c r="S8" s="61">
        <v>21</v>
      </c>
      <c r="T8" s="61">
        <v>21</v>
      </c>
      <c r="U8" s="62">
        <v>21</v>
      </c>
      <c r="V8" s="62"/>
      <c r="W8" s="62"/>
    </row>
    <row r="9" spans="1:23" ht="12.75">
      <c r="A9" s="63" t="s">
        <v>61</v>
      </c>
      <c r="B9" s="61"/>
      <c r="C9" s="62"/>
      <c r="D9" s="62"/>
      <c r="E9" s="62"/>
      <c r="F9" s="62"/>
      <c r="G9" s="62"/>
      <c r="H9" s="58"/>
      <c r="I9" s="63" t="s">
        <v>47</v>
      </c>
      <c r="J9" s="61"/>
      <c r="K9" s="62"/>
      <c r="L9" s="62"/>
      <c r="M9" s="62"/>
      <c r="N9" s="62"/>
      <c r="O9" s="62"/>
      <c r="P9" s="40"/>
      <c r="Q9" s="63" t="s">
        <v>112</v>
      </c>
      <c r="R9" s="61"/>
      <c r="S9" s="61"/>
      <c r="T9" s="61"/>
      <c r="U9" s="62"/>
      <c r="V9" s="62"/>
      <c r="W9" s="62"/>
    </row>
    <row r="10" spans="1:23" ht="13.5" thickBot="1">
      <c r="A10" s="58"/>
      <c r="B10" s="62">
        <f aca="true" t="shared" si="0" ref="B10:G10">SUM(B4:B9)</f>
        <v>109</v>
      </c>
      <c r="C10" s="62">
        <f t="shared" si="0"/>
        <v>110</v>
      </c>
      <c r="D10" s="62">
        <f t="shared" si="0"/>
        <v>106</v>
      </c>
      <c r="E10" s="62">
        <f t="shared" si="0"/>
        <v>113</v>
      </c>
      <c r="F10" s="62">
        <f t="shared" si="0"/>
        <v>0</v>
      </c>
      <c r="G10" s="62">
        <f t="shared" si="0"/>
        <v>0</v>
      </c>
      <c r="H10" s="58"/>
      <c r="I10" s="58"/>
      <c r="J10" s="62">
        <f aca="true" t="shared" si="1" ref="J10:O10">SUM(J4:J9)</f>
        <v>107</v>
      </c>
      <c r="K10" s="62">
        <f t="shared" si="1"/>
        <v>109</v>
      </c>
      <c r="L10" s="62">
        <f t="shared" si="1"/>
        <v>115</v>
      </c>
      <c r="M10" s="62">
        <f t="shared" si="1"/>
        <v>112</v>
      </c>
      <c r="N10" s="62">
        <f t="shared" si="1"/>
        <v>0</v>
      </c>
      <c r="O10" s="62">
        <f t="shared" si="1"/>
        <v>0</v>
      </c>
      <c r="P10" s="40"/>
      <c r="Q10" s="58"/>
      <c r="R10" s="62">
        <f aca="true" t="shared" si="2" ref="R10:W10">SUM(R4:R9)</f>
        <v>113</v>
      </c>
      <c r="S10" s="62">
        <f t="shared" si="2"/>
        <v>110</v>
      </c>
      <c r="T10" s="62">
        <f t="shared" si="2"/>
        <v>112</v>
      </c>
      <c r="U10" s="62">
        <f t="shared" si="2"/>
        <v>111</v>
      </c>
      <c r="V10" s="62">
        <f t="shared" si="2"/>
        <v>0</v>
      </c>
      <c r="W10" s="62">
        <f t="shared" si="2"/>
        <v>0</v>
      </c>
    </row>
    <row r="11" spans="1:23" ht="13.5" thickBot="1">
      <c r="A11" s="58"/>
      <c r="B11" s="10"/>
      <c r="C11" s="10"/>
      <c r="D11" s="10"/>
      <c r="E11" s="10"/>
      <c r="F11" s="10"/>
      <c r="G11" s="64">
        <f>SUM(B10:G10)</f>
        <v>438</v>
      </c>
      <c r="H11" s="58"/>
      <c r="I11" s="58"/>
      <c r="J11" s="10"/>
      <c r="K11" s="10"/>
      <c r="L11" s="10"/>
      <c r="M11" s="10"/>
      <c r="N11" s="10"/>
      <c r="O11" s="64">
        <f>SUM(J10:O10)</f>
        <v>443</v>
      </c>
      <c r="P11" s="40"/>
      <c r="Q11" s="58"/>
      <c r="R11" s="10"/>
      <c r="S11" s="10"/>
      <c r="T11" s="10"/>
      <c r="U11" s="10"/>
      <c r="V11" s="10"/>
      <c r="W11" s="64">
        <f>SUM(R10:W10)</f>
        <v>446</v>
      </c>
    </row>
    <row r="12" spans="1:23" ht="13.5" thickBot="1">
      <c r="A12" s="65"/>
      <c r="B12" s="10"/>
      <c r="C12" s="10"/>
      <c r="D12" s="10"/>
      <c r="E12" s="10"/>
      <c r="F12" s="10"/>
      <c r="G12" s="10"/>
      <c r="H12" s="58"/>
      <c r="I12" s="58"/>
      <c r="J12" s="10"/>
      <c r="K12" s="10"/>
      <c r="L12" s="10"/>
      <c r="M12" s="10"/>
      <c r="N12" s="10"/>
      <c r="O12" s="10"/>
      <c r="P12" s="10"/>
      <c r="Q12" s="58"/>
      <c r="R12" s="58"/>
      <c r="S12" s="58"/>
      <c r="T12" s="58"/>
      <c r="U12" s="58"/>
      <c r="V12" s="58"/>
      <c r="W12" s="58"/>
    </row>
    <row r="13" spans="1:23" ht="13.5" thickBot="1">
      <c r="A13" s="59" t="s">
        <v>33</v>
      </c>
      <c r="B13" s="10"/>
      <c r="C13" s="10"/>
      <c r="D13" s="10"/>
      <c r="E13" s="10"/>
      <c r="F13" s="10"/>
      <c r="G13" s="10"/>
      <c r="H13" s="58"/>
      <c r="I13" s="59" t="s">
        <v>46</v>
      </c>
      <c r="J13" s="10"/>
      <c r="K13" s="10"/>
      <c r="L13" s="10"/>
      <c r="M13" s="10"/>
      <c r="N13" s="10"/>
      <c r="O13" s="10"/>
      <c r="P13" s="10"/>
      <c r="Q13" s="59" t="s">
        <v>134</v>
      </c>
      <c r="R13" s="10"/>
      <c r="S13" s="10"/>
      <c r="T13" s="10"/>
      <c r="U13" s="10"/>
      <c r="V13" s="10"/>
      <c r="W13" s="10"/>
    </row>
    <row r="14" spans="1:23" ht="12.75">
      <c r="A14" s="60" t="s">
        <v>60</v>
      </c>
      <c r="B14" s="61">
        <v>21</v>
      </c>
      <c r="C14" s="62">
        <v>22</v>
      </c>
      <c r="D14" s="62">
        <v>24</v>
      </c>
      <c r="E14" s="62">
        <v>24</v>
      </c>
      <c r="F14" s="62"/>
      <c r="G14" s="62"/>
      <c r="H14" s="58"/>
      <c r="I14" s="60" t="s">
        <v>45</v>
      </c>
      <c r="J14" s="61">
        <v>24</v>
      </c>
      <c r="K14" s="62">
        <v>26</v>
      </c>
      <c r="L14" s="62">
        <v>22</v>
      </c>
      <c r="M14" s="62">
        <v>22</v>
      </c>
      <c r="N14" s="62"/>
      <c r="O14" s="62"/>
      <c r="P14" s="40"/>
      <c r="Q14" s="60" t="s">
        <v>65</v>
      </c>
      <c r="R14" s="61">
        <v>28</v>
      </c>
      <c r="S14" s="61">
        <v>23</v>
      </c>
      <c r="T14" s="61">
        <v>24</v>
      </c>
      <c r="U14" s="62">
        <v>23</v>
      </c>
      <c r="V14" s="62"/>
      <c r="W14" s="62"/>
    </row>
    <row r="15" spans="1:23" ht="12.75">
      <c r="A15" s="60" t="s">
        <v>103</v>
      </c>
      <c r="B15" s="61">
        <v>20</v>
      </c>
      <c r="C15" s="62">
        <v>24</v>
      </c>
      <c r="D15" s="62">
        <v>24</v>
      </c>
      <c r="E15" s="62">
        <v>20</v>
      </c>
      <c r="F15" s="62"/>
      <c r="G15" s="62"/>
      <c r="H15" s="58"/>
      <c r="I15" s="60" t="s">
        <v>94</v>
      </c>
      <c r="J15" s="61">
        <v>21</v>
      </c>
      <c r="K15" s="62">
        <v>23</v>
      </c>
      <c r="L15" s="62">
        <v>22</v>
      </c>
      <c r="M15" s="62">
        <v>27</v>
      </c>
      <c r="N15" s="62"/>
      <c r="O15" s="62"/>
      <c r="P15" s="40"/>
      <c r="Q15" s="60" t="s">
        <v>78</v>
      </c>
      <c r="R15" s="61">
        <v>23</v>
      </c>
      <c r="S15" s="61">
        <v>24</v>
      </c>
      <c r="T15" s="61">
        <v>26</v>
      </c>
      <c r="U15" s="62">
        <v>21</v>
      </c>
      <c r="V15" s="62"/>
      <c r="W15" s="62"/>
    </row>
    <row r="16" spans="1:23" ht="12.75">
      <c r="A16" s="63" t="s">
        <v>69</v>
      </c>
      <c r="B16" s="61">
        <v>24</v>
      </c>
      <c r="C16" s="62">
        <v>25</v>
      </c>
      <c r="D16" s="62">
        <v>37</v>
      </c>
      <c r="E16" s="62"/>
      <c r="F16" s="62"/>
      <c r="G16" s="62"/>
      <c r="H16" s="58"/>
      <c r="I16" s="63" t="s">
        <v>76</v>
      </c>
      <c r="J16" s="61">
        <v>23</v>
      </c>
      <c r="K16" s="62">
        <v>22</v>
      </c>
      <c r="L16" s="62">
        <v>28</v>
      </c>
      <c r="M16" s="62">
        <v>21</v>
      </c>
      <c r="N16" s="62"/>
      <c r="O16" s="62"/>
      <c r="P16" s="40"/>
      <c r="Q16" s="63" t="s">
        <v>57</v>
      </c>
      <c r="R16" s="61">
        <v>24</v>
      </c>
      <c r="S16" s="61">
        <v>29</v>
      </c>
      <c r="T16" s="61">
        <v>20</v>
      </c>
      <c r="U16" s="62">
        <v>21</v>
      </c>
      <c r="V16" s="62"/>
      <c r="W16" s="62"/>
    </row>
    <row r="17" spans="1:23" ht="12.75">
      <c r="A17" s="63" t="s">
        <v>39</v>
      </c>
      <c r="B17" s="61">
        <v>21</v>
      </c>
      <c r="C17" s="62">
        <v>20</v>
      </c>
      <c r="D17" s="62">
        <v>20</v>
      </c>
      <c r="E17" s="62">
        <v>21</v>
      </c>
      <c r="F17" s="62"/>
      <c r="G17" s="62"/>
      <c r="H17" s="58"/>
      <c r="I17" s="63" t="s">
        <v>68</v>
      </c>
      <c r="J17" s="61">
        <v>24</v>
      </c>
      <c r="K17" s="62">
        <v>26</v>
      </c>
      <c r="L17" s="62">
        <v>27</v>
      </c>
      <c r="M17" s="62">
        <v>26</v>
      </c>
      <c r="N17" s="62"/>
      <c r="O17" s="62"/>
      <c r="P17" s="40"/>
      <c r="Q17" s="63" t="s">
        <v>115</v>
      </c>
      <c r="R17" s="61">
        <v>28</v>
      </c>
      <c r="S17" s="61">
        <v>27</v>
      </c>
      <c r="T17" s="61">
        <v>25</v>
      </c>
      <c r="U17" s="62">
        <v>28</v>
      </c>
      <c r="V17" s="62"/>
      <c r="W17" s="62"/>
    </row>
    <row r="18" spans="1:23" ht="12.75">
      <c r="A18" s="63" t="s">
        <v>32</v>
      </c>
      <c r="B18" s="61">
        <v>22</v>
      </c>
      <c r="C18" s="62">
        <v>19</v>
      </c>
      <c r="D18" s="62">
        <v>22</v>
      </c>
      <c r="E18" s="62">
        <v>20</v>
      </c>
      <c r="F18" s="62"/>
      <c r="G18" s="62"/>
      <c r="H18" s="58"/>
      <c r="I18" s="63" t="s">
        <v>51</v>
      </c>
      <c r="J18" s="61">
        <v>24</v>
      </c>
      <c r="K18" s="62">
        <v>20</v>
      </c>
      <c r="L18" s="62">
        <v>21</v>
      </c>
      <c r="M18" s="62">
        <v>23</v>
      </c>
      <c r="N18" s="62"/>
      <c r="O18" s="62"/>
      <c r="P18" s="40"/>
      <c r="Q18" s="63" t="s">
        <v>62</v>
      </c>
      <c r="R18" s="61">
        <v>26</v>
      </c>
      <c r="S18" s="61">
        <v>20</v>
      </c>
      <c r="T18" s="61">
        <v>27</v>
      </c>
      <c r="U18" s="62">
        <v>24</v>
      </c>
      <c r="V18" s="62"/>
      <c r="W18" s="62"/>
    </row>
    <row r="19" spans="1:23" ht="12.75">
      <c r="A19" s="63" t="s">
        <v>116</v>
      </c>
      <c r="B19" s="61"/>
      <c r="C19" s="62"/>
      <c r="D19" s="62"/>
      <c r="E19" s="62">
        <v>23</v>
      </c>
      <c r="F19" s="62"/>
      <c r="G19" s="62"/>
      <c r="H19" s="58"/>
      <c r="I19" s="63"/>
      <c r="J19" s="61"/>
      <c r="K19" s="62"/>
      <c r="L19" s="62"/>
      <c r="M19" s="62"/>
      <c r="N19" s="62"/>
      <c r="O19" s="62"/>
      <c r="P19" s="40"/>
      <c r="Q19" s="63" t="s">
        <v>97</v>
      </c>
      <c r="R19" s="61"/>
      <c r="S19" s="61"/>
      <c r="T19" s="61"/>
      <c r="U19" s="62"/>
      <c r="V19" s="62"/>
      <c r="W19" s="62"/>
    </row>
    <row r="20" spans="1:23" ht="13.5" thickBot="1">
      <c r="A20" s="58"/>
      <c r="B20" s="62">
        <f aca="true" t="shared" si="3" ref="B20:G20">SUM(B14:B19)</f>
        <v>108</v>
      </c>
      <c r="C20" s="62">
        <f t="shared" si="3"/>
        <v>110</v>
      </c>
      <c r="D20" s="62">
        <f t="shared" si="3"/>
        <v>127</v>
      </c>
      <c r="E20" s="62">
        <f t="shared" si="3"/>
        <v>108</v>
      </c>
      <c r="F20" s="62">
        <f t="shared" si="3"/>
        <v>0</v>
      </c>
      <c r="G20" s="62">
        <f t="shared" si="3"/>
        <v>0</v>
      </c>
      <c r="H20" s="58"/>
      <c r="I20" s="58"/>
      <c r="J20" s="62">
        <f aca="true" t="shared" si="4" ref="J20:O20">SUM(J14:J19)</f>
        <v>116</v>
      </c>
      <c r="K20" s="62">
        <f t="shared" si="4"/>
        <v>117</v>
      </c>
      <c r="L20" s="62">
        <f t="shared" si="4"/>
        <v>120</v>
      </c>
      <c r="M20" s="62">
        <f t="shared" si="4"/>
        <v>119</v>
      </c>
      <c r="N20" s="62">
        <f t="shared" si="4"/>
        <v>0</v>
      </c>
      <c r="O20" s="62">
        <f t="shared" si="4"/>
        <v>0</v>
      </c>
      <c r="P20" s="40"/>
      <c r="Q20" s="58"/>
      <c r="R20" s="62">
        <f aca="true" t="shared" si="5" ref="R20:W20">SUM(R14:R19)</f>
        <v>129</v>
      </c>
      <c r="S20" s="62">
        <f t="shared" si="5"/>
        <v>123</v>
      </c>
      <c r="T20" s="62">
        <f t="shared" si="5"/>
        <v>122</v>
      </c>
      <c r="U20" s="62">
        <f t="shared" si="5"/>
        <v>117</v>
      </c>
      <c r="V20" s="62">
        <f t="shared" si="5"/>
        <v>0</v>
      </c>
      <c r="W20" s="62">
        <f t="shared" si="5"/>
        <v>0</v>
      </c>
    </row>
    <row r="21" spans="1:23" ht="13.5" thickBot="1">
      <c r="A21" s="58"/>
      <c r="B21" s="10"/>
      <c r="C21" s="10"/>
      <c r="D21" s="10"/>
      <c r="E21" s="10"/>
      <c r="F21" s="10"/>
      <c r="G21" s="64">
        <f>SUM(B20:G20)</f>
        <v>453</v>
      </c>
      <c r="H21" s="58"/>
      <c r="I21" s="58"/>
      <c r="J21" s="10"/>
      <c r="K21" s="10"/>
      <c r="L21" s="10"/>
      <c r="M21" s="10"/>
      <c r="N21" s="10"/>
      <c r="O21" s="64">
        <f>SUM(J20:O20)</f>
        <v>472</v>
      </c>
      <c r="P21" s="40"/>
      <c r="Q21" s="58"/>
      <c r="R21" s="10"/>
      <c r="S21" s="10"/>
      <c r="T21" s="10"/>
      <c r="U21" s="10"/>
      <c r="V21" s="10"/>
      <c r="W21" s="64">
        <f>SUM(R20:W20)</f>
        <v>491</v>
      </c>
    </row>
    <row r="22" spans="1:23" ht="18.75">
      <c r="A22" s="58"/>
      <c r="B22" s="10"/>
      <c r="C22" s="10"/>
      <c r="D22" s="10"/>
      <c r="E22" s="5"/>
      <c r="F22" s="10"/>
      <c r="G22" s="10"/>
      <c r="H22" s="58"/>
      <c r="I22" s="58"/>
      <c r="J22" s="10"/>
      <c r="K22" s="10"/>
      <c r="L22" s="10"/>
      <c r="M22" s="10"/>
      <c r="N22" s="10"/>
      <c r="O22" s="10"/>
      <c r="P22" s="10"/>
      <c r="Q22" s="58"/>
      <c r="R22" s="58"/>
      <c r="S22" s="58"/>
      <c r="T22" s="58"/>
      <c r="U22" s="58"/>
      <c r="V22" s="58"/>
      <c r="W22" s="58"/>
    </row>
    <row r="23" spans="1:23" ht="12.75">
      <c r="A23" s="66" t="s">
        <v>125</v>
      </c>
      <c r="B23" s="40"/>
      <c r="C23" s="40" t="s">
        <v>131</v>
      </c>
      <c r="D23" s="40"/>
      <c r="E23" s="40" t="s">
        <v>132</v>
      </c>
      <c r="F23" s="40"/>
      <c r="G23" s="40"/>
      <c r="H23" s="58"/>
      <c r="I23" s="70" t="s">
        <v>127</v>
      </c>
      <c r="J23" s="10"/>
      <c r="K23" s="10" t="s">
        <v>131</v>
      </c>
      <c r="L23" s="10"/>
      <c r="M23" s="10" t="s">
        <v>132</v>
      </c>
      <c r="N23" s="10"/>
      <c r="O23" s="10"/>
      <c r="P23" s="10"/>
      <c r="Q23" s="58"/>
      <c r="R23" s="58"/>
      <c r="S23" s="58"/>
      <c r="T23" s="58"/>
      <c r="U23" s="58"/>
      <c r="V23" s="58"/>
      <c r="W23" s="58"/>
    </row>
    <row r="24" spans="1:23" ht="12.75">
      <c r="A24" s="69" t="s">
        <v>30</v>
      </c>
      <c r="B24" s="40"/>
      <c r="C24" s="40">
        <v>7</v>
      </c>
      <c r="D24" s="40"/>
      <c r="E24" s="40">
        <v>438</v>
      </c>
      <c r="F24" s="40"/>
      <c r="G24" s="40"/>
      <c r="H24" s="58"/>
      <c r="I24" s="69" t="s">
        <v>30</v>
      </c>
      <c r="J24" s="10"/>
      <c r="K24" s="10">
        <v>21</v>
      </c>
      <c r="L24" s="10"/>
      <c r="M24" s="10">
        <f>956+E24</f>
        <v>1394</v>
      </c>
      <c r="N24" s="10"/>
      <c r="O24" s="10"/>
      <c r="P24" s="10"/>
      <c r="Q24" s="66"/>
      <c r="R24" s="58"/>
      <c r="S24" s="58"/>
      <c r="T24" s="58"/>
      <c r="U24" s="58"/>
      <c r="V24" s="58"/>
      <c r="W24" s="58"/>
    </row>
    <row r="25" spans="1:23" ht="12.75">
      <c r="A25" s="69" t="s">
        <v>23</v>
      </c>
      <c r="B25" s="40"/>
      <c r="C25" s="40">
        <v>5</v>
      </c>
      <c r="D25" s="40"/>
      <c r="E25" s="40">
        <v>443</v>
      </c>
      <c r="F25" s="40"/>
      <c r="G25" s="40"/>
      <c r="H25" s="58"/>
      <c r="I25" s="70" t="s">
        <v>133</v>
      </c>
      <c r="J25" s="10"/>
      <c r="K25" s="10">
        <v>13</v>
      </c>
      <c r="L25" s="10"/>
      <c r="M25" s="10">
        <f>997+E26</f>
        <v>1443</v>
      </c>
      <c r="N25" s="10"/>
      <c r="O25" s="10"/>
      <c r="P25" s="10"/>
      <c r="Q25" s="58"/>
      <c r="R25" s="58"/>
      <c r="S25" s="58"/>
      <c r="T25" s="58"/>
      <c r="U25" s="58"/>
      <c r="V25" s="58"/>
      <c r="W25" s="58"/>
    </row>
    <row r="26" spans="1:23" ht="12.75">
      <c r="A26" s="69" t="s">
        <v>133</v>
      </c>
      <c r="B26" s="40"/>
      <c r="C26" s="40">
        <v>4</v>
      </c>
      <c r="D26" s="40"/>
      <c r="E26" s="40">
        <v>446</v>
      </c>
      <c r="F26" s="40"/>
      <c r="G26" s="40"/>
      <c r="H26" s="58"/>
      <c r="I26" s="70" t="s">
        <v>23</v>
      </c>
      <c r="J26" s="10"/>
      <c r="K26" s="10">
        <v>13</v>
      </c>
      <c r="L26" s="10"/>
      <c r="M26" s="10">
        <f>1052+E25</f>
        <v>1495</v>
      </c>
      <c r="N26" s="10"/>
      <c r="O26" s="10"/>
      <c r="P26" s="10"/>
      <c r="Q26" s="58"/>
      <c r="R26" s="58"/>
      <c r="S26" s="58"/>
      <c r="T26" s="58"/>
      <c r="U26" s="58"/>
      <c r="V26" s="58"/>
      <c r="W26" s="58"/>
    </row>
    <row r="27" spans="1:23" ht="12.75">
      <c r="A27" s="69" t="s">
        <v>135</v>
      </c>
      <c r="B27" s="40"/>
      <c r="C27" s="40">
        <v>3</v>
      </c>
      <c r="D27" s="40"/>
      <c r="E27" s="40">
        <v>453</v>
      </c>
      <c r="F27" s="40"/>
      <c r="G27" s="40"/>
      <c r="H27" s="58"/>
      <c r="I27" s="70" t="s">
        <v>135</v>
      </c>
      <c r="J27" s="10"/>
      <c r="K27" s="10">
        <v>10</v>
      </c>
      <c r="L27" s="10"/>
      <c r="M27" s="10">
        <f>1018+E27</f>
        <v>1471</v>
      </c>
      <c r="N27" s="10"/>
      <c r="O27" s="10"/>
      <c r="P27" s="10"/>
      <c r="Q27" s="58"/>
      <c r="R27" s="58"/>
      <c r="S27" s="58"/>
      <c r="T27" s="58"/>
      <c r="U27" s="58"/>
      <c r="V27" s="58"/>
      <c r="W27" s="58"/>
    </row>
    <row r="28" spans="1:23" ht="12.75">
      <c r="A28" s="69" t="s">
        <v>46</v>
      </c>
      <c r="B28" s="40"/>
      <c r="C28" s="40">
        <v>2</v>
      </c>
      <c r="D28" s="40"/>
      <c r="E28" s="40">
        <v>472</v>
      </c>
      <c r="F28" s="40"/>
      <c r="G28" s="40"/>
      <c r="H28" s="58"/>
      <c r="I28" s="70" t="s">
        <v>46</v>
      </c>
      <c r="J28" s="10"/>
      <c r="K28" s="10">
        <v>6</v>
      </c>
      <c r="L28" s="10"/>
      <c r="M28" s="10">
        <f>1094+E28</f>
        <v>1566</v>
      </c>
      <c r="N28" s="10"/>
      <c r="O28" s="10"/>
      <c r="P28" s="10"/>
      <c r="Q28" s="58"/>
      <c r="R28" s="58"/>
      <c r="S28" s="58"/>
      <c r="T28" s="58"/>
      <c r="U28" s="58"/>
      <c r="V28" s="58"/>
      <c r="W28" s="58"/>
    </row>
    <row r="29" spans="1:23" ht="12.75">
      <c r="A29" s="69" t="s">
        <v>134</v>
      </c>
      <c r="B29" s="40"/>
      <c r="C29" s="40">
        <v>1</v>
      </c>
      <c r="D29" s="40"/>
      <c r="E29" s="40">
        <v>491</v>
      </c>
      <c r="F29" s="40"/>
      <c r="G29" s="40"/>
      <c r="H29" s="58"/>
      <c r="I29" s="70" t="s">
        <v>134</v>
      </c>
      <c r="J29" s="10"/>
      <c r="K29" s="10">
        <v>3</v>
      </c>
      <c r="L29" s="10"/>
      <c r="M29" s="10">
        <f>1177+E29</f>
        <v>1668</v>
      </c>
      <c r="N29" s="10"/>
      <c r="O29" s="10"/>
      <c r="P29" s="10"/>
      <c r="Q29" s="58"/>
      <c r="R29" s="58"/>
      <c r="S29" s="58"/>
      <c r="T29" s="58"/>
      <c r="U29" s="58"/>
      <c r="V29" s="58"/>
      <c r="W29" s="58"/>
    </row>
    <row r="30" spans="1:23" ht="12.75">
      <c r="A30" s="65"/>
      <c r="B30" s="40"/>
      <c r="C30" s="40"/>
      <c r="D30" s="40"/>
      <c r="E30" s="40"/>
      <c r="F30" s="40"/>
      <c r="G30" s="40"/>
      <c r="H30" s="58"/>
      <c r="I30" s="58"/>
      <c r="J30" s="10"/>
      <c r="K30" s="10"/>
      <c r="L30" s="10"/>
      <c r="M30" s="10"/>
      <c r="N30" s="10"/>
      <c r="O30" s="10"/>
      <c r="P30" s="10"/>
      <c r="Q30" s="58"/>
      <c r="R30" s="58"/>
      <c r="S30" s="58"/>
      <c r="T30" s="58"/>
      <c r="U30" s="58"/>
      <c r="V30" s="58"/>
      <c r="W30" s="58"/>
    </row>
    <row r="31" spans="1:23" ht="12.75">
      <c r="A31" s="65"/>
      <c r="B31" s="40"/>
      <c r="C31" s="40"/>
      <c r="D31" s="40"/>
      <c r="E31" s="40"/>
      <c r="F31" s="40"/>
      <c r="G31" s="40"/>
      <c r="H31" s="58"/>
      <c r="I31" s="58"/>
      <c r="J31" s="10"/>
      <c r="K31" s="10"/>
      <c r="L31" s="10"/>
      <c r="M31" s="10"/>
      <c r="N31" s="10"/>
      <c r="O31" s="10"/>
      <c r="P31" s="10"/>
      <c r="Q31" s="58"/>
      <c r="R31" s="58"/>
      <c r="S31" s="58"/>
      <c r="T31" s="58"/>
      <c r="U31" s="58"/>
      <c r="V31" s="58"/>
      <c r="W31" s="58"/>
    </row>
    <row r="32" spans="1:23" ht="12.75">
      <c r="A32" s="67"/>
      <c r="B32" s="68"/>
      <c r="C32" s="68"/>
      <c r="D32" s="68"/>
      <c r="E32" s="68"/>
      <c r="F32" s="68"/>
      <c r="G32" s="68"/>
      <c r="H32" s="67"/>
      <c r="I32" s="67"/>
      <c r="J32" s="68"/>
      <c r="K32" s="68"/>
      <c r="L32" s="68"/>
      <c r="M32" s="68"/>
      <c r="N32" s="68"/>
      <c r="O32" s="68"/>
      <c r="P32" s="68"/>
      <c r="Q32" s="67"/>
      <c r="R32" s="67"/>
      <c r="S32" s="67"/>
      <c r="T32" s="67"/>
      <c r="U32" s="67"/>
      <c r="V32" s="67"/>
      <c r="W32" s="67"/>
    </row>
    <row r="45" spans="1:23" ht="18.75">
      <c r="A45" s="55"/>
      <c r="B45" s="68"/>
      <c r="C45" s="56"/>
      <c r="D45" s="56"/>
      <c r="E45" s="5" t="s">
        <v>130</v>
      </c>
      <c r="F45" s="56"/>
      <c r="G45" s="56"/>
      <c r="H45" s="67"/>
      <c r="I45" s="5" t="s">
        <v>126</v>
      </c>
      <c r="J45" s="56"/>
      <c r="K45" s="56"/>
      <c r="L45" s="56"/>
      <c r="M45" s="56"/>
      <c r="N45" s="56"/>
      <c r="O45" s="56"/>
      <c r="P45" s="56"/>
      <c r="Q45" s="55"/>
      <c r="R45" s="55"/>
      <c r="S45" s="55"/>
      <c r="T45" s="55"/>
      <c r="U45" s="55"/>
      <c r="V45" s="55"/>
      <c r="W45" s="55"/>
    </row>
    <row r="46" spans="1:23" ht="13.5" thickBot="1">
      <c r="A46" s="58"/>
      <c r="B46" s="10"/>
      <c r="C46" s="10"/>
      <c r="D46" s="10"/>
      <c r="E46" s="10"/>
      <c r="F46" s="10"/>
      <c r="G46" s="10"/>
      <c r="H46" s="58"/>
      <c r="I46" s="58"/>
      <c r="J46" s="10"/>
      <c r="K46" s="10"/>
      <c r="L46" s="10"/>
      <c r="M46" s="10"/>
      <c r="N46" s="10"/>
      <c r="O46" s="10"/>
      <c r="P46" s="10"/>
      <c r="Q46" s="58"/>
      <c r="R46" s="58"/>
      <c r="S46" s="58"/>
      <c r="T46" s="58"/>
      <c r="U46" s="58"/>
      <c r="V46" s="58"/>
      <c r="W46" s="58"/>
    </row>
    <row r="47" spans="1:23" ht="13.5" thickBot="1">
      <c r="A47" s="59" t="s">
        <v>27</v>
      </c>
      <c r="B47" s="10"/>
      <c r="C47" s="10"/>
      <c r="D47" s="10"/>
      <c r="E47" s="10"/>
      <c r="F47" s="10"/>
      <c r="G47" s="10"/>
      <c r="H47" s="58"/>
      <c r="I47" s="59" t="s">
        <v>136</v>
      </c>
      <c r="J47" s="10"/>
      <c r="K47" s="10"/>
      <c r="L47" s="10"/>
      <c r="M47" s="10"/>
      <c r="N47" s="10"/>
      <c r="O47" s="10"/>
      <c r="P47" s="10"/>
      <c r="Q47" s="59" t="s">
        <v>137</v>
      </c>
      <c r="R47" s="10"/>
      <c r="S47" s="10"/>
      <c r="T47" s="10"/>
      <c r="U47" s="10"/>
      <c r="V47" s="10"/>
      <c r="W47" s="10"/>
    </row>
    <row r="48" spans="1:23" ht="12.75">
      <c r="A48" s="60" t="s">
        <v>108</v>
      </c>
      <c r="B48" s="61">
        <v>26</v>
      </c>
      <c r="C48" s="62">
        <v>26</v>
      </c>
      <c r="D48" s="62">
        <v>27</v>
      </c>
      <c r="E48" s="62">
        <v>25</v>
      </c>
      <c r="F48" s="62"/>
      <c r="G48" s="62"/>
      <c r="H48" s="58"/>
      <c r="I48" s="60" t="s">
        <v>103</v>
      </c>
      <c r="J48" s="61">
        <v>20</v>
      </c>
      <c r="K48" s="62">
        <v>24</v>
      </c>
      <c r="L48" s="62">
        <v>24</v>
      </c>
      <c r="M48" s="62">
        <v>20</v>
      </c>
      <c r="N48" s="62"/>
      <c r="O48" s="62"/>
      <c r="P48" s="10"/>
      <c r="Q48" s="60"/>
      <c r="R48" s="61">
        <v>126</v>
      </c>
      <c r="S48" s="62">
        <v>126</v>
      </c>
      <c r="T48" s="62">
        <v>126</v>
      </c>
      <c r="U48" s="62">
        <v>126</v>
      </c>
      <c r="V48" s="62"/>
      <c r="W48" s="62"/>
    </row>
    <row r="49" spans="1:23" ht="12.75">
      <c r="A49" s="60" t="s">
        <v>110</v>
      </c>
      <c r="B49" s="61">
        <v>22</v>
      </c>
      <c r="C49" s="62">
        <v>28</v>
      </c>
      <c r="D49" s="62">
        <v>25</v>
      </c>
      <c r="E49" s="62">
        <v>23</v>
      </c>
      <c r="F49" s="62"/>
      <c r="G49" s="62"/>
      <c r="H49" s="58"/>
      <c r="I49" s="60" t="s">
        <v>116</v>
      </c>
      <c r="J49" s="61">
        <v>27</v>
      </c>
      <c r="K49" s="62">
        <v>30</v>
      </c>
      <c r="L49" s="62">
        <v>29</v>
      </c>
      <c r="M49" s="62">
        <v>23</v>
      </c>
      <c r="N49" s="62"/>
      <c r="O49" s="62"/>
      <c r="P49" s="10"/>
      <c r="Q49" s="60"/>
      <c r="R49" s="61">
        <v>126</v>
      </c>
      <c r="S49" s="62">
        <v>126</v>
      </c>
      <c r="T49" s="62">
        <v>126</v>
      </c>
      <c r="U49" s="62">
        <v>126</v>
      </c>
      <c r="V49" s="62"/>
      <c r="W49" s="62"/>
    </row>
    <row r="50" spans="1:23" ht="12.75">
      <c r="A50" s="63" t="s">
        <v>107</v>
      </c>
      <c r="B50" s="61">
        <v>27</v>
      </c>
      <c r="C50" s="62">
        <v>25</v>
      </c>
      <c r="D50" s="62">
        <v>23</v>
      </c>
      <c r="E50" s="62">
        <v>28</v>
      </c>
      <c r="F50" s="62"/>
      <c r="G50" s="62"/>
      <c r="H50" s="58"/>
      <c r="I50" s="63" t="s">
        <v>117</v>
      </c>
      <c r="J50" s="61">
        <v>37</v>
      </c>
      <c r="K50" s="62">
        <v>33</v>
      </c>
      <c r="L50" s="62"/>
      <c r="M50" s="62"/>
      <c r="N50" s="62"/>
      <c r="O50" s="62"/>
      <c r="P50" s="10"/>
      <c r="Q50" s="63"/>
      <c r="R50" s="61">
        <v>126</v>
      </c>
      <c r="S50" s="62">
        <v>126</v>
      </c>
      <c r="T50" s="62">
        <v>126</v>
      </c>
      <c r="U50" s="62">
        <v>126</v>
      </c>
      <c r="V50" s="62"/>
      <c r="W50" s="62"/>
    </row>
    <row r="51" spans="1:23" ht="12.75">
      <c r="A51" s="63" t="s">
        <v>118</v>
      </c>
      <c r="B51" s="61"/>
      <c r="C51" s="62"/>
      <c r="D51" s="62"/>
      <c r="E51" s="62"/>
      <c r="F51" s="62"/>
      <c r="G51" s="62"/>
      <c r="H51" s="58"/>
      <c r="I51" s="63" t="s">
        <v>113</v>
      </c>
      <c r="J51" s="61"/>
      <c r="K51" s="62"/>
      <c r="L51" s="62">
        <v>25</v>
      </c>
      <c r="M51" s="62">
        <v>27</v>
      </c>
      <c r="N51" s="62"/>
      <c r="O51" s="62"/>
      <c r="P51" s="10"/>
      <c r="Q51" s="63"/>
      <c r="R51" s="61"/>
      <c r="S51" s="62"/>
      <c r="T51" s="62"/>
      <c r="U51" s="62"/>
      <c r="V51" s="62"/>
      <c r="W51" s="62"/>
    </row>
    <row r="52" spans="1:23" ht="13.5" thickBot="1">
      <c r="A52" s="58"/>
      <c r="B52" s="62">
        <f aca="true" t="shared" si="6" ref="B52:G52">SUM(B48:B51)</f>
        <v>75</v>
      </c>
      <c r="C52" s="62">
        <f t="shared" si="6"/>
        <v>79</v>
      </c>
      <c r="D52" s="62">
        <f t="shared" si="6"/>
        <v>75</v>
      </c>
      <c r="E52" s="62">
        <f t="shared" si="6"/>
        <v>76</v>
      </c>
      <c r="F52" s="62">
        <f t="shared" si="6"/>
        <v>0</v>
      </c>
      <c r="G52" s="62">
        <f t="shared" si="6"/>
        <v>0</v>
      </c>
      <c r="H52" s="58"/>
      <c r="I52" s="58"/>
      <c r="J52" s="62">
        <f aca="true" t="shared" si="7" ref="J52:O52">SUM(J48:J51)</f>
        <v>84</v>
      </c>
      <c r="K52" s="62">
        <f t="shared" si="7"/>
        <v>87</v>
      </c>
      <c r="L52" s="62">
        <f t="shared" si="7"/>
        <v>78</v>
      </c>
      <c r="M52" s="62">
        <f t="shared" si="7"/>
        <v>70</v>
      </c>
      <c r="N52" s="62">
        <f t="shared" si="7"/>
        <v>0</v>
      </c>
      <c r="O52" s="62">
        <f t="shared" si="7"/>
        <v>0</v>
      </c>
      <c r="P52" s="10"/>
      <c r="Q52" s="58"/>
      <c r="R52" s="62">
        <f aca="true" t="shared" si="8" ref="R52:W52">SUM(R48:R51)</f>
        <v>378</v>
      </c>
      <c r="S52" s="62">
        <f t="shared" si="8"/>
        <v>378</v>
      </c>
      <c r="T52" s="62">
        <f t="shared" si="8"/>
        <v>378</v>
      </c>
      <c r="U52" s="62">
        <f t="shared" si="8"/>
        <v>378</v>
      </c>
      <c r="V52" s="62">
        <f t="shared" si="8"/>
        <v>0</v>
      </c>
      <c r="W52" s="62">
        <f t="shared" si="8"/>
        <v>0</v>
      </c>
    </row>
    <row r="53" spans="1:23" ht="13.5" thickBot="1">
      <c r="A53" s="58"/>
      <c r="B53" s="10"/>
      <c r="C53" s="10"/>
      <c r="D53" s="10"/>
      <c r="E53" s="10"/>
      <c r="F53" s="10"/>
      <c r="G53" s="64">
        <f>SUM(B52:G52)</f>
        <v>305</v>
      </c>
      <c r="H53" s="58"/>
      <c r="I53" s="58"/>
      <c r="J53" s="10"/>
      <c r="K53" s="10"/>
      <c r="L53" s="10"/>
      <c r="M53" s="10"/>
      <c r="N53" s="10"/>
      <c r="O53" s="64">
        <f>SUM(J52:O52)</f>
        <v>319</v>
      </c>
      <c r="P53" s="10"/>
      <c r="Q53" s="58"/>
      <c r="R53" s="10"/>
      <c r="S53" s="10"/>
      <c r="T53" s="10"/>
      <c r="U53" s="10"/>
      <c r="V53" s="10"/>
      <c r="W53" s="64">
        <f>SUM(R52:W52)</f>
        <v>1512</v>
      </c>
    </row>
    <row r="54" spans="1:23" ht="13.5" thickBot="1">
      <c r="A54" s="58"/>
      <c r="B54" s="10"/>
      <c r="C54" s="10"/>
      <c r="D54" s="10"/>
      <c r="E54" s="10"/>
      <c r="F54" s="10"/>
      <c r="G54" s="10"/>
      <c r="H54" s="58"/>
      <c r="I54" s="58"/>
      <c r="J54" s="10"/>
      <c r="K54" s="10"/>
      <c r="L54" s="10"/>
      <c r="M54" s="10"/>
      <c r="N54" s="10"/>
      <c r="O54" s="10"/>
      <c r="P54" s="10"/>
      <c r="Q54" s="58"/>
      <c r="R54" s="58"/>
      <c r="S54" s="58"/>
      <c r="T54" s="58"/>
      <c r="U54" s="58"/>
      <c r="V54" s="58"/>
      <c r="W54" s="58"/>
    </row>
    <row r="55" spans="1:23" ht="13.5" thickBot="1">
      <c r="A55" s="59" t="s">
        <v>43</v>
      </c>
      <c r="B55" s="10"/>
      <c r="C55" s="10"/>
      <c r="D55" s="10"/>
      <c r="E55" s="10"/>
      <c r="F55" s="10"/>
      <c r="G55" s="10"/>
      <c r="H55" s="58"/>
      <c r="I55" s="69"/>
      <c r="J55" s="40"/>
      <c r="K55" s="40"/>
      <c r="L55" s="40"/>
      <c r="M55" s="40"/>
      <c r="N55" s="40"/>
      <c r="O55" s="40"/>
      <c r="P55" s="40"/>
      <c r="Q55" s="69"/>
      <c r="R55" s="40"/>
      <c r="S55" s="40"/>
      <c r="T55" s="40"/>
      <c r="U55" s="40"/>
      <c r="V55" s="40"/>
      <c r="W55" s="40"/>
    </row>
    <row r="56" spans="1:23" ht="12.75">
      <c r="A56" s="60"/>
      <c r="B56" s="61">
        <v>126</v>
      </c>
      <c r="C56" s="62">
        <v>126</v>
      </c>
      <c r="D56" s="62">
        <v>126</v>
      </c>
      <c r="E56" s="62">
        <v>126</v>
      </c>
      <c r="F56" s="62"/>
      <c r="G56" s="62"/>
      <c r="H56" s="58"/>
      <c r="I56" s="69"/>
      <c r="J56" s="40"/>
      <c r="K56" s="40"/>
      <c r="L56" s="40"/>
      <c r="M56" s="40"/>
      <c r="N56" s="40"/>
      <c r="O56" s="40"/>
      <c r="P56" s="40"/>
      <c r="Q56" s="69"/>
      <c r="R56" s="40"/>
      <c r="S56" s="40"/>
      <c r="T56" s="40"/>
      <c r="U56" s="40"/>
      <c r="V56" s="40"/>
      <c r="W56" s="40"/>
    </row>
    <row r="57" spans="1:23" ht="12.75">
      <c r="A57" s="60"/>
      <c r="B57" s="61">
        <v>126</v>
      </c>
      <c r="C57" s="62">
        <v>126</v>
      </c>
      <c r="D57" s="62">
        <v>126</v>
      </c>
      <c r="E57" s="62">
        <v>126</v>
      </c>
      <c r="F57" s="62"/>
      <c r="G57" s="62"/>
      <c r="H57" s="58"/>
      <c r="I57" s="69"/>
      <c r="J57" s="40"/>
      <c r="K57" s="40"/>
      <c r="L57" s="40"/>
      <c r="M57" s="40"/>
      <c r="N57" s="40"/>
      <c r="O57" s="40"/>
      <c r="P57" s="40"/>
      <c r="Q57" s="69"/>
      <c r="R57" s="40"/>
      <c r="S57" s="40"/>
      <c r="T57" s="40"/>
      <c r="U57" s="40"/>
      <c r="V57" s="40"/>
      <c r="W57" s="40"/>
    </row>
    <row r="58" spans="1:23" ht="12.75">
      <c r="A58" s="63"/>
      <c r="B58" s="61">
        <v>126</v>
      </c>
      <c r="C58" s="62">
        <v>126</v>
      </c>
      <c r="D58" s="62">
        <v>126</v>
      </c>
      <c r="E58" s="62">
        <v>126</v>
      </c>
      <c r="F58" s="62"/>
      <c r="G58" s="62"/>
      <c r="H58" s="58"/>
      <c r="I58" s="69"/>
      <c r="J58" s="40"/>
      <c r="K58" s="40"/>
      <c r="L58" s="40"/>
      <c r="M58" s="40"/>
      <c r="N58" s="40"/>
      <c r="O58" s="40"/>
      <c r="P58" s="40"/>
      <c r="Q58" s="69"/>
      <c r="R58" s="40"/>
      <c r="S58" s="40"/>
      <c r="T58" s="40"/>
      <c r="U58" s="40"/>
      <c r="V58" s="40"/>
      <c r="W58" s="40"/>
    </row>
    <row r="59" spans="1:23" ht="12.75">
      <c r="A59" s="63"/>
      <c r="B59" s="61"/>
      <c r="C59" s="62"/>
      <c r="D59" s="62"/>
      <c r="E59" s="62"/>
      <c r="F59" s="62"/>
      <c r="G59" s="62"/>
      <c r="H59" s="58"/>
      <c r="I59" s="69"/>
      <c r="J59" s="40"/>
      <c r="K59" s="40"/>
      <c r="L59" s="40"/>
      <c r="M59" s="40"/>
      <c r="N59" s="40"/>
      <c r="O59" s="40"/>
      <c r="P59" s="40"/>
      <c r="Q59" s="69"/>
      <c r="R59" s="40"/>
      <c r="S59" s="40"/>
      <c r="T59" s="40"/>
      <c r="U59" s="40"/>
      <c r="V59" s="40"/>
      <c r="W59" s="40"/>
    </row>
    <row r="60" spans="1:23" ht="13.5" thickBot="1">
      <c r="A60" s="58"/>
      <c r="B60" s="62">
        <f aca="true" t="shared" si="9" ref="B60:G60">SUM(B56:B59)</f>
        <v>378</v>
      </c>
      <c r="C60" s="62">
        <f t="shared" si="9"/>
        <v>378</v>
      </c>
      <c r="D60" s="62">
        <f t="shared" si="9"/>
        <v>378</v>
      </c>
      <c r="E60" s="62">
        <f t="shared" si="9"/>
        <v>378</v>
      </c>
      <c r="F60" s="62">
        <f t="shared" si="9"/>
        <v>0</v>
      </c>
      <c r="G60" s="62">
        <f t="shared" si="9"/>
        <v>0</v>
      </c>
      <c r="H60" s="58"/>
      <c r="I60" s="65"/>
      <c r="J60" s="40"/>
      <c r="K60" s="40"/>
      <c r="L60" s="40"/>
      <c r="M60" s="40"/>
      <c r="N60" s="40"/>
      <c r="O60" s="40"/>
      <c r="P60" s="40"/>
      <c r="Q60" s="65"/>
      <c r="R60" s="40"/>
      <c r="S60" s="40"/>
      <c r="T60" s="40"/>
      <c r="U60" s="40"/>
      <c r="V60" s="40"/>
      <c r="W60" s="40"/>
    </row>
    <row r="61" spans="1:23" ht="13.5" thickBot="1">
      <c r="A61" s="58"/>
      <c r="B61" s="10"/>
      <c r="C61" s="10"/>
      <c r="D61" s="10"/>
      <c r="E61" s="10"/>
      <c r="F61" s="10"/>
      <c r="G61" s="64">
        <f>SUM(B60:G60)</f>
        <v>1512</v>
      </c>
      <c r="H61" s="58"/>
      <c r="I61" s="65"/>
      <c r="J61" s="40"/>
      <c r="K61" s="40"/>
      <c r="L61" s="40"/>
      <c r="M61" s="40"/>
      <c r="N61" s="40"/>
      <c r="O61" s="40"/>
      <c r="P61" s="40"/>
      <c r="Q61" s="65"/>
      <c r="R61" s="40"/>
      <c r="S61" s="40"/>
      <c r="T61" s="40"/>
      <c r="U61" s="40"/>
      <c r="V61" s="40"/>
      <c r="W61" s="40"/>
    </row>
    <row r="62" spans="1:23" ht="12.75">
      <c r="A62" s="58"/>
      <c r="B62" s="10"/>
      <c r="C62" s="10"/>
      <c r="D62" s="10"/>
      <c r="E62" s="10"/>
      <c r="F62" s="10"/>
      <c r="G62" s="10"/>
      <c r="H62" s="58"/>
      <c r="I62" s="58"/>
      <c r="J62" s="10"/>
      <c r="K62" s="10"/>
      <c r="L62" s="10"/>
      <c r="M62" s="10"/>
      <c r="N62" s="10"/>
      <c r="O62" s="10"/>
      <c r="P62" s="10"/>
      <c r="Q62" s="58"/>
      <c r="R62" s="58"/>
      <c r="S62" s="58"/>
      <c r="T62" s="58"/>
      <c r="U62" s="58"/>
      <c r="V62" s="58"/>
      <c r="W62" s="58"/>
    </row>
    <row r="63" spans="1:23" ht="12.75">
      <c r="A63" s="58"/>
      <c r="B63" s="10"/>
      <c r="C63" s="10"/>
      <c r="D63" s="10"/>
      <c r="E63" s="10"/>
      <c r="F63" s="10"/>
      <c r="G63" s="10"/>
      <c r="H63" s="58"/>
      <c r="I63" s="58"/>
      <c r="J63" s="10"/>
      <c r="K63" s="10"/>
      <c r="L63" s="10"/>
      <c r="M63" s="10"/>
      <c r="N63" s="10"/>
      <c r="O63" s="10"/>
      <c r="P63" s="10"/>
      <c r="Q63" s="58"/>
      <c r="R63" s="58"/>
      <c r="S63" s="58"/>
      <c r="T63" s="58"/>
      <c r="U63" s="58"/>
      <c r="V63" s="58"/>
      <c r="W63" s="58"/>
    </row>
    <row r="64" spans="1:23" ht="12.75">
      <c r="A64" s="66" t="s">
        <v>125</v>
      </c>
      <c r="B64" s="10"/>
      <c r="C64" s="10" t="s">
        <v>131</v>
      </c>
      <c r="D64" s="10"/>
      <c r="E64" s="10" t="s">
        <v>132</v>
      </c>
      <c r="F64" s="10"/>
      <c r="G64" s="10"/>
      <c r="H64" s="58"/>
      <c r="I64" s="66" t="s">
        <v>127</v>
      </c>
      <c r="J64" s="10"/>
      <c r="K64" s="10"/>
      <c r="L64" s="10"/>
      <c r="M64" s="10"/>
      <c r="N64" s="10"/>
      <c r="O64" s="10"/>
      <c r="P64" s="10"/>
      <c r="Q64" s="58"/>
      <c r="R64" s="58"/>
      <c r="S64" s="58"/>
      <c r="T64" s="58"/>
      <c r="U64" s="58"/>
      <c r="V64" s="58"/>
      <c r="W64" s="58"/>
    </row>
    <row r="65" spans="1:23" ht="12.75">
      <c r="A65" s="70" t="s">
        <v>27</v>
      </c>
      <c r="B65" s="10"/>
      <c r="C65" s="10">
        <v>5</v>
      </c>
      <c r="D65" s="10"/>
      <c r="E65" s="10">
        <v>305</v>
      </c>
      <c r="F65" s="10"/>
      <c r="G65" s="10"/>
      <c r="H65" s="58"/>
      <c r="I65" s="70" t="s">
        <v>138</v>
      </c>
      <c r="J65" s="10"/>
      <c r="K65" s="10">
        <v>13</v>
      </c>
      <c r="L65" s="10"/>
      <c r="M65" s="10">
        <f>658+E66</f>
        <v>977</v>
      </c>
      <c r="N65" s="10"/>
      <c r="O65" s="10"/>
      <c r="P65" s="10"/>
      <c r="Q65" s="58"/>
      <c r="R65" s="58"/>
      <c r="S65" s="58"/>
      <c r="T65" s="58"/>
      <c r="U65" s="58"/>
      <c r="V65" s="58"/>
      <c r="W65" s="58"/>
    </row>
    <row r="66" spans="1:23" ht="12.75">
      <c r="A66" s="70" t="s">
        <v>138</v>
      </c>
      <c r="B66" s="10"/>
      <c r="C66" s="10">
        <v>3</v>
      </c>
      <c r="D66" s="10"/>
      <c r="E66" s="10">
        <v>319</v>
      </c>
      <c r="F66" s="10"/>
      <c r="G66" s="10"/>
      <c r="H66" s="58"/>
      <c r="I66" s="70" t="s">
        <v>27</v>
      </c>
      <c r="J66" s="10"/>
      <c r="K66" s="10">
        <v>11</v>
      </c>
      <c r="L66" s="10"/>
      <c r="M66" s="10">
        <f>737+E65</f>
        <v>1042</v>
      </c>
      <c r="N66" s="10"/>
      <c r="O66" s="10"/>
      <c r="P66" s="10"/>
      <c r="Q66" s="58"/>
      <c r="R66" s="58"/>
      <c r="S66" s="58"/>
      <c r="T66" s="58"/>
      <c r="U66" s="58"/>
      <c r="V66" s="58"/>
      <c r="W66" s="58"/>
    </row>
    <row r="67" spans="1:23" ht="12.75">
      <c r="A67" s="70" t="s">
        <v>137</v>
      </c>
      <c r="B67" s="10"/>
      <c r="C67" s="10">
        <v>0</v>
      </c>
      <c r="D67" s="10"/>
      <c r="E67" s="10">
        <v>1512</v>
      </c>
      <c r="F67" s="10"/>
      <c r="G67" s="10"/>
      <c r="H67" s="58"/>
      <c r="I67" s="70" t="s">
        <v>137</v>
      </c>
      <c r="J67" s="10"/>
      <c r="K67" s="10">
        <v>4</v>
      </c>
      <c r="L67" s="10"/>
      <c r="M67" s="10">
        <f>911+E67</f>
        <v>2423</v>
      </c>
      <c r="N67" s="10"/>
      <c r="O67" s="10"/>
      <c r="P67" s="10"/>
      <c r="Q67" s="58"/>
      <c r="R67" s="58"/>
      <c r="S67" s="58"/>
      <c r="T67" s="58"/>
      <c r="U67" s="58"/>
      <c r="V67" s="58"/>
      <c r="W67" s="58"/>
    </row>
    <row r="68" spans="1:23" ht="12.75">
      <c r="A68" s="70" t="s">
        <v>43</v>
      </c>
      <c r="B68" s="10"/>
      <c r="C68" s="10">
        <v>0</v>
      </c>
      <c r="D68" s="10"/>
      <c r="E68" s="10">
        <v>1512</v>
      </c>
      <c r="F68" s="10"/>
      <c r="G68" s="10"/>
      <c r="H68" s="58"/>
      <c r="I68" s="70" t="s">
        <v>43</v>
      </c>
      <c r="J68" s="10"/>
      <c r="K68" s="10">
        <v>1</v>
      </c>
      <c r="L68" s="10"/>
      <c r="M68" s="10">
        <f>2270+E68</f>
        <v>3782</v>
      </c>
      <c r="N68" s="10"/>
      <c r="O68" s="10"/>
      <c r="P68" s="10"/>
      <c r="Q68" s="58"/>
      <c r="R68" s="58"/>
      <c r="S68" s="58"/>
      <c r="T68" s="58"/>
      <c r="U68" s="58"/>
      <c r="V68" s="58"/>
      <c r="W68" s="58"/>
    </row>
    <row r="69" spans="1:23" ht="12.75">
      <c r="A69" s="58"/>
      <c r="B69" s="10"/>
      <c r="C69" s="10"/>
      <c r="D69" s="10"/>
      <c r="E69" s="10"/>
      <c r="F69" s="10"/>
      <c r="G69" s="10"/>
      <c r="H69" s="58"/>
      <c r="I69" s="58"/>
      <c r="J69" s="10"/>
      <c r="K69" s="10"/>
      <c r="L69" s="10"/>
      <c r="M69" s="10"/>
      <c r="N69" s="10"/>
      <c r="O69" s="10"/>
      <c r="P69" s="10"/>
      <c r="Q69" s="58"/>
      <c r="R69" s="58"/>
      <c r="S69" s="58"/>
      <c r="T69" s="58"/>
      <c r="U69" s="58"/>
      <c r="V69" s="58"/>
      <c r="W69" s="58"/>
    </row>
    <row r="70" spans="1:23" ht="12.75">
      <c r="A70" s="58"/>
      <c r="B70" s="10"/>
      <c r="C70" s="10"/>
      <c r="D70" s="10"/>
      <c r="E70" s="10"/>
      <c r="F70" s="10"/>
      <c r="G70" s="10"/>
      <c r="H70" s="58"/>
      <c r="I70" s="58"/>
      <c r="J70" s="10"/>
      <c r="K70" s="10"/>
      <c r="L70" s="10"/>
      <c r="M70" s="10"/>
      <c r="N70" s="10"/>
      <c r="O70" s="10"/>
      <c r="P70" s="10"/>
      <c r="Q70" s="58"/>
      <c r="R70" s="58"/>
      <c r="S70" s="58"/>
      <c r="T70" s="58"/>
      <c r="U70" s="58"/>
      <c r="V70" s="58"/>
      <c r="W70" s="58"/>
    </row>
    <row r="71" spans="1:23" ht="18.75">
      <c r="A71" s="55"/>
      <c r="B71" s="5"/>
      <c r="C71" s="56"/>
      <c r="D71" s="56"/>
      <c r="E71" s="5" t="s">
        <v>130</v>
      </c>
      <c r="F71" s="56"/>
      <c r="G71" s="56"/>
      <c r="H71" s="67"/>
      <c r="I71" s="5" t="s">
        <v>128</v>
      </c>
      <c r="J71" s="56"/>
      <c r="K71" s="56"/>
      <c r="L71" s="56"/>
      <c r="M71" s="56"/>
      <c r="N71" s="56"/>
      <c r="O71" s="56"/>
      <c r="P71" s="56"/>
      <c r="Q71" s="55"/>
      <c r="R71" s="55"/>
      <c r="S71" s="55"/>
      <c r="T71" s="55"/>
      <c r="U71" s="55"/>
      <c r="V71" s="55"/>
      <c r="W71" s="55"/>
    </row>
    <row r="72" spans="1:23" ht="13.5" thickBot="1">
      <c r="A72" s="58"/>
      <c r="B72" s="10"/>
      <c r="C72" s="10"/>
      <c r="D72" s="10"/>
      <c r="E72" s="10"/>
      <c r="F72" s="10"/>
      <c r="G72" s="10"/>
      <c r="H72" s="58"/>
      <c r="I72" s="58"/>
      <c r="J72" s="10"/>
      <c r="K72" s="10"/>
      <c r="L72" s="10"/>
      <c r="M72" s="10"/>
      <c r="N72" s="10"/>
      <c r="O72" s="10"/>
      <c r="P72" s="10"/>
      <c r="Q72" s="58"/>
      <c r="R72" s="58"/>
      <c r="S72" s="58"/>
      <c r="T72" s="58"/>
      <c r="U72" s="58"/>
      <c r="V72" s="58"/>
      <c r="W72" s="58"/>
    </row>
    <row r="73" spans="1:23" ht="13.5" thickBot="1">
      <c r="A73" s="59" t="s">
        <v>23</v>
      </c>
      <c r="B73" s="10"/>
      <c r="C73" s="10"/>
      <c r="D73" s="10"/>
      <c r="E73" s="10"/>
      <c r="F73" s="10"/>
      <c r="G73" s="10"/>
      <c r="H73" s="58"/>
      <c r="I73" s="59" t="s">
        <v>30</v>
      </c>
      <c r="J73" s="10"/>
      <c r="K73" s="10"/>
      <c r="L73" s="10"/>
      <c r="M73" s="10"/>
      <c r="N73" s="10"/>
      <c r="O73" s="10"/>
      <c r="P73" s="10"/>
      <c r="Q73" s="59" t="s">
        <v>86</v>
      </c>
      <c r="R73" s="10"/>
      <c r="S73" s="10"/>
      <c r="T73" s="10"/>
      <c r="U73" s="10"/>
      <c r="V73" s="10"/>
      <c r="W73" s="10"/>
    </row>
    <row r="74" spans="1:23" ht="12.75">
      <c r="A74" s="60" t="s">
        <v>75</v>
      </c>
      <c r="B74" s="61">
        <v>20</v>
      </c>
      <c r="C74" s="62">
        <v>22</v>
      </c>
      <c r="D74" s="62">
        <v>25</v>
      </c>
      <c r="E74" s="62">
        <v>24</v>
      </c>
      <c r="F74" s="62"/>
      <c r="G74" s="62"/>
      <c r="H74" s="58"/>
      <c r="I74" s="60" t="s">
        <v>83</v>
      </c>
      <c r="J74" s="61">
        <v>27</v>
      </c>
      <c r="K74" s="62">
        <v>23</v>
      </c>
      <c r="L74" s="62">
        <v>24</v>
      </c>
      <c r="M74" s="62">
        <v>27</v>
      </c>
      <c r="N74" s="62"/>
      <c r="O74" s="62"/>
      <c r="P74" s="10"/>
      <c r="Q74" s="60" t="s">
        <v>90</v>
      </c>
      <c r="R74" s="61">
        <v>28</v>
      </c>
      <c r="S74" s="62">
        <v>28</v>
      </c>
      <c r="T74" s="62">
        <v>25</v>
      </c>
      <c r="U74" s="62">
        <v>26</v>
      </c>
      <c r="V74" s="62"/>
      <c r="W74" s="62"/>
    </row>
    <row r="75" spans="1:23" ht="12.75">
      <c r="A75" s="60" t="s">
        <v>77</v>
      </c>
      <c r="B75" s="61">
        <v>24</v>
      </c>
      <c r="C75" s="62">
        <v>23</v>
      </c>
      <c r="D75" s="62">
        <v>24</v>
      </c>
      <c r="E75" s="62">
        <v>23</v>
      </c>
      <c r="F75" s="62"/>
      <c r="G75" s="62"/>
      <c r="H75" s="58"/>
      <c r="I75" s="60" t="s">
        <v>84</v>
      </c>
      <c r="J75" s="61">
        <v>23</v>
      </c>
      <c r="K75" s="62">
        <v>30</v>
      </c>
      <c r="L75" s="62">
        <v>24</v>
      </c>
      <c r="M75" s="62">
        <v>22</v>
      </c>
      <c r="N75" s="62"/>
      <c r="O75" s="62"/>
      <c r="P75" s="10"/>
      <c r="Q75" s="60" t="s">
        <v>91</v>
      </c>
      <c r="R75" s="61">
        <v>28</v>
      </c>
      <c r="S75" s="62">
        <v>27</v>
      </c>
      <c r="T75" s="62">
        <v>30</v>
      </c>
      <c r="U75" s="62">
        <v>29</v>
      </c>
      <c r="V75" s="62"/>
      <c r="W75" s="62"/>
    </row>
    <row r="76" spans="1:23" ht="12.75">
      <c r="A76" s="63" t="s">
        <v>74</v>
      </c>
      <c r="B76" s="61">
        <v>21</v>
      </c>
      <c r="C76" s="62">
        <v>20</v>
      </c>
      <c r="D76" s="62">
        <v>23</v>
      </c>
      <c r="E76" s="62">
        <v>23</v>
      </c>
      <c r="F76" s="62"/>
      <c r="G76" s="62"/>
      <c r="H76" s="58"/>
      <c r="I76" s="63" t="s">
        <v>87</v>
      </c>
      <c r="J76" s="61">
        <v>21</v>
      </c>
      <c r="K76" s="62">
        <v>27</v>
      </c>
      <c r="L76" s="62">
        <v>24</v>
      </c>
      <c r="M76" s="62">
        <v>20</v>
      </c>
      <c r="N76" s="62"/>
      <c r="O76" s="62"/>
      <c r="P76" s="10"/>
      <c r="Q76" s="63" t="s">
        <v>85</v>
      </c>
      <c r="R76" s="61">
        <v>25</v>
      </c>
      <c r="S76" s="62">
        <v>27</v>
      </c>
      <c r="T76" s="62">
        <v>24</v>
      </c>
      <c r="U76" s="62">
        <v>27</v>
      </c>
      <c r="V76" s="62"/>
      <c r="W76" s="62"/>
    </row>
    <row r="77" spans="1:23" ht="12.75">
      <c r="A77" s="63" t="s">
        <v>92</v>
      </c>
      <c r="B77" s="61"/>
      <c r="C77" s="62"/>
      <c r="D77" s="62"/>
      <c r="E77" s="62"/>
      <c r="F77" s="62"/>
      <c r="G77" s="62"/>
      <c r="H77" s="58"/>
      <c r="I77" s="63"/>
      <c r="J77" s="61"/>
      <c r="K77" s="62"/>
      <c r="L77" s="62"/>
      <c r="M77" s="62"/>
      <c r="N77" s="62"/>
      <c r="O77" s="62"/>
      <c r="P77" s="10"/>
      <c r="Q77" s="63"/>
      <c r="R77" s="61"/>
      <c r="S77" s="62"/>
      <c r="T77" s="62"/>
      <c r="U77" s="62"/>
      <c r="V77" s="62"/>
      <c r="W77" s="62"/>
    </row>
    <row r="78" spans="1:23" ht="13.5" thickBot="1">
      <c r="A78" s="58"/>
      <c r="B78" s="62">
        <f aca="true" t="shared" si="10" ref="B78:G78">SUM(B74:B77)</f>
        <v>65</v>
      </c>
      <c r="C78" s="62">
        <f t="shared" si="10"/>
        <v>65</v>
      </c>
      <c r="D78" s="62">
        <f t="shared" si="10"/>
        <v>72</v>
      </c>
      <c r="E78" s="62">
        <f t="shared" si="10"/>
        <v>70</v>
      </c>
      <c r="F78" s="62">
        <f t="shared" si="10"/>
        <v>0</v>
      </c>
      <c r="G78" s="62">
        <f t="shared" si="10"/>
        <v>0</v>
      </c>
      <c r="H78" s="58"/>
      <c r="I78" s="58"/>
      <c r="J78" s="62">
        <f aca="true" t="shared" si="11" ref="J78:O78">SUM(J74:J77)</f>
        <v>71</v>
      </c>
      <c r="K78" s="62">
        <f t="shared" si="11"/>
        <v>80</v>
      </c>
      <c r="L78" s="62">
        <f t="shared" si="11"/>
        <v>72</v>
      </c>
      <c r="M78" s="62">
        <f t="shared" si="11"/>
        <v>69</v>
      </c>
      <c r="N78" s="62">
        <f t="shared" si="11"/>
        <v>0</v>
      </c>
      <c r="O78" s="62">
        <f t="shared" si="11"/>
        <v>0</v>
      </c>
      <c r="P78" s="10"/>
      <c r="Q78" s="58"/>
      <c r="R78" s="62">
        <f aca="true" t="shared" si="12" ref="R78:W78">SUM(R74:R77)</f>
        <v>81</v>
      </c>
      <c r="S78" s="62">
        <f t="shared" si="12"/>
        <v>82</v>
      </c>
      <c r="T78" s="62">
        <f t="shared" si="12"/>
        <v>79</v>
      </c>
      <c r="U78" s="62">
        <f t="shared" si="12"/>
        <v>82</v>
      </c>
      <c r="V78" s="62">
        <f t="shared" si="12"/>
        <v>0</v>
      </c>
      <c r="W78" s="62">
        <f t="shared" si="12"/>
        <v>0</v>
      </c>
    </row>
    <row r="79" spans="1:23" ht="13.5" thickBot="1">
      <c r="A79" s="58"/>
      <c r="B79" s="10"/>
      <c r="C79" s="10"/>
      <c r="D79" s="10"/>
      <c r="E79" s="10"/>
      <c r="F79" s="10"/>
      <c r="G79" s="64">
        <f>SUM(B78:G78)</f>
        <v>272</v>
      </c>
      <c r="H79" s="58"/>
      <c r="I79" s="58"/>
      <c r="J79" s="10"/>
      <c r="K79" s="10"/>
      <c r="L79" s="10"/>
      <c r="M79" s="10"/>
      <c r="N79" s="10"/>
      <c r="O79" s="64">
        <f>SUM(J78:O78)</f>
        <v>292</v>
      </c>
      <c r="P79" s="10"/>
      <c r="Q79" s="58"/>
      <c r="R79" s="10"/>
      <c r="S79" s="10"/>
      <c r="T79" s="10"/>
      <c r="U79" s="10"/>
      <c r="V79" s="10"/>
      <c r="W79" s="64">
        <f>SUM(R78:W78)</f>
        <v>324</v>
      </c>
    </row>
    <row r="80" spans="1:23" ht="12.75">
      <c r="A80" s="58"/>
      <c r="B80" s="10"/>
      <c r="C80" s="10"/>
      <c r="D80" s="10"/>
      <c r="E80" s="10"/>
      <c r="F80" s="10"/>
      <c r="G80" s="10"/>
      <c r="H80" s="58"/>
      <c r="I80" s="58"/>
      <c r="J80" s="10"/>
      <c r="K80" s="10"/>
      <c r="L80" s="10"/>
      <c r="M80" s="10"/>
      <c r="N80" s="10"/>
      <c r="O80" s="10"/>
      <c r="P80" s="10"/>
      <c r="Q80" s="58"/>
      <c r="R80" s="58"/>
      <c r="S80" s="58"/>
      <c r="T80" s="58"/>
      <c r="U80" s="58"/>
      <c r="V80" s="58"/>
      <c r="W80" s="58"/>
    </row>
    <row r="81" spans="1:23" ht="12.75">
      <c r="A81" s="66" t="s">
        <v>125</v>
      </c>
      <c r="B81" s="10"/>
      <c r="C81" s="10" t="s">
        <v>131</v>
      </c>
      <c r="D81" s="10"/>
      <c r="E81" s="10" t="s">
        <v>132</v>
      </c>
      <c r="F81" s="10"/>
      <c r="G81" s="10"/>
      <c r="H81" s="58"/>
      <c r="I81" s="66" t="s">
        <v>127</v>
      </c>
      <c r="J81" s="10"/>
      <c r="K81" s="10" t="s">
        <v>131</v>
      </c>
      <c r="L81" s="10"/>
      <c r="M81" s="10" t="s">
        <v>132</v>
      </c>
      <c r="N81" s="10"/>
      <c r="O81" s="10"/>
      <c r="P81" s="10"/>
      <c r="Q81" s="58"/>
      <c r="R81" s="58"/>
      <c r="S81" s="58"/>
      <c r="T81" s="58"/>
      <c r="U81" s="58"/>
      <c r="V81" s="58"/>
      <c r="W81" s="58"/>
    </row>
    <row r="82" spans="1:23" ht="12.75">
      <c r="A82" s="70" t="s">
        <v>23</v>
      </c>
      <c r="B82" s="10"/>
      <c r="C82" s="10">
        <v>4</v>
      </c>
      <c r="D82" s="10"/>
      <c r="E82" s="10">
        <v>272</v>
      </c>
      <c r="F82" s="10"/>
      <c r="G82" s="10"/>
      <c r="H82" s="58"/>
      <c r="I82" s="70" t="s">
        <v>23</v>
      </c>
      <c r="J82" s="10"/>
      <c r="K82" s="10">
        <v>12</v>
      </c>
      <c r="L82" s="10"/>
      <c r="M82" s="10">
        <f>646+E82</f>
        <v>918</v>
      </c>
      <c r="N82" s="10"/>
      <c r="O82" s="10"/>
      <c r="P82" s="10"/>
      <c r="Q82" s="58"/>
      <c r="R82" s="58"/>
      <c r="S82" s="58"/>
      <c r="T82" s="58"/>
      <c r="U82" s="58"/>
      <c r="V82" s="58"/>
      <c r="W82" s="58"/>
    </row>
    <row r="83" spans="1:23" ht="12.75">
      <c r="A83" s="70" t="s">
        <v>30</v>
      </c>
      <c r="B83" s="10"/>
      <c r="C83" s="10">
        <v>2</v>
      </c>
      <c r="D83" s="10"/>
      <c r="E83" s="10">
        <v>292</v>
      </c>
      <c r="F83" s="10"/>
      <c r="G83" s="10"/>
      <c r="H83" s="58"/>
      <c r="I83" s="70" t="s">
        <v>30</v>
      </c>
      <c r="J83" s="10"/>
      <c r="K83" s="10">
        <v>6</v>
      </c>
      <c r="L83" s="10"/>
      <c r="M83" s="10">
        <f>711+E83</f>
        <v>1003</v>
      </c>
      <c r="N83" s="10"/>
      <c r="O83" s="10"/>
      <c r="P83" s="10"/>
      <c r="Q83" s="58"/>
      <c r="R83" s="58"/>
      <c r="S83" s="58"/>
      <c r="T83" s="58"/>
      <c r="U83" s="58"/>
      <c r="V83" s="58"/>
      <c r="W83" s="58"/>
    </row>
    <row r="84" spans="1:23" ht="12.75">
      <c r="A84" s="70" t="s">
        <v>139</v>
      </c>
      <c r="B84" s="10"/>
      <c r="C84" s="10">
        <v>1</v>
      </c>
      <c r="D84" s="10"/>
      <c r="E84" s="10">
        <v>324</v>
      </c>
      <c r="F84" s="10"/>
      <c r="G84" s="10"/>
      <c r="H84" s="58"/>
      <c r="I84" s="70" t="s">
        <v>139</v>
      </c>
      <c r="J84" s="10"/>
      <c r="K84" s="10">
        <v>3</v>
      </c>
      <c r="L84" s="10"/>
      <c r="M84" s="10">
        <f>768+E84</f>
        <v>1092</v>
      </c>
      <c r="N84" s="10"/>
      <c r="O84" s="10"/>
      <c r="P84" s="10"/>
      <c r="Q84" s="58"/>
      <c r="R84" s="58"/>
      <c r="S84" s="58"/>
      <c r="T84" s="58"/>
      <c r="U84" s="58"/>
      <c r="V84" s="58"/>
      <c r="W84" s="58"/>
    </row>
    <row r="87" spans="1:23" ht="18.75">
      <c r="A87" s="55"/>
      <c r="B87" s="68"/>
      <c r="C87" s="56"/>
      <c r="D87" s="56"/>
      <c r="E87" s="5" t="s">
        <v>130</v>
      </c>
      <c r="F87" s="56"/>
      <c r="G87" s="56"/>
      <c r="H87" s="67"/>
      <c r="I87" s="5" t="s">
        <v>129</v>
      </c>
      <c r="J87" s="56"/>
      <c r="K87" s="56"/>
      <c r="L87" s="56"/>
      <c r="M87" s="56"/>
      <c r="N87" s="56"/>
      <c r="O87" s="56"/>
      <c r="P87" s="56"/>
      <c r="Q87" s="55"/>
      <c r="R87" s="55"/>
      <c r="S87" s="55"/>
      <c r="T87" s="55"/>
      <c r="U87" s="55"/>
      <c r="V87" s="55"/>
      <c r="W87" s="55"/>
    </row>
    <row r="88" spans="1:23" ht="13.5" thickBot="1">
      <c r="A88" s="58"/>
      <c r="B88" s="10"/>
      <c r="C88" s="10"/>
      <c r="D88" s="10"/>
      <c r="E88" s="10"/>
      <c r="F88" s="10"/>
      <c r="G88" s="10"/>
      <c r="H88" s="58"/>
      <c r="I88" s="58"/>
      <c r="J88" s="10"/>
      <c r="K88" s="10"/>
      <c r="L88" s="10"/>
      <c r="M88" s="10"/>
      <c r="N88" s="10"/>
      <c r="O88" s="10"/>
      <c r="P88" s="10"/>
      <c r="Q88" s="58"/>
      <c r="R88" s="58"/>
      <c r="S88" s="58"/>
      <c r="T88" s="58"/>
      <c r="U88" s="58"/>
      <c r="V88" s="58"/>
      <c r="W88" s="58"/>
    </row>
    <row r="89" spans="1:23" ht="13.5" thickBot="1">
      <c r="A89" s="59" t="s">
        <v>33</v>
      </c>
      <c r="B89" s="10"/>
      <c r="C89" s="10"/>
      <c r="D89" s="10"/>
      <c r="E89" s="10"/>
      <c r="F89" s="10"/>
      <c r="G89" s="10"/>
      <c r="H89" s="58"/>
      <c r="I89" s="59" t="s">
        <v>43</v>
      </c>
      <c r="J89" s="10"/>
      <c r="K89" s="10"/>
      <c r="L89" s="10"/>
      <c r="M89" s="10"/>
      <c r="N89" s="10"/>
      <c r="O89" s="10"/>
      <c r="P89" s="10"/>
      <c r="Q89" s="59" t="s">
        <v>23</v>
      </c>
      <c r="R89" s="10"/>
      <c r="S89" s="10"/>
      <c r="T89" s="10"/>
      <c r="U89" s="10"/>
      <c r="V89" s="10"/>
      <c r="W89" s="10"/>
    </row>
    <row r="90" spans="1:23" ht="12.75">
      <c r="A90" s="60" t="s">
        <v>103</v>
      </c>
      <c r="B90" s="61">
        <v>20</v>
      </c>
      <c r="C90" s="62">
        <v>24</v>
      </c>
      <c r="D90" s="62">
        <v>24</v>
      </c>
      <c r="E90" s="62">
        <v>20</v>
      </c>
      <c r="F90" s="62"/>
      <c r="G90" s="62"/>
      <c r="H90" s="58"/>
      <c r="I90" s="60" t="s">
        <v>101</v>
      </c>
      <c r="J90" s="61">
        <v>19</v>
      </c>
      <c r="K90" s="62">
        <v>21</v>
      </c>
      <c r="L90" s="62">
        <v>21</v>
      </c>
      <c r="M90" s="62">
        <v>21</v>
      </c>
      <c r="N90" s="62"/>
      <c r="O90" s="62"/>
      <c r="P90" s="10"/>
      <c r="Q90" s="60" t="s">
        <v>96</v>
      </c>
      <c r="R90" s="61">
        <v>29</v>
      </c>
      <c r="S90" s="62">
        <v>31</v>
      </c>
      <c r="T90" s="62">
        <v>25</v>
      </c>
      <c r="U90" s="62">
        <v>26</v>
      </c>
      <c r="V90" s="62"/>
      <c r="W90" s="62"/>
    </row>
    <row r="91" spans="1:23" ht="12.75">
      <c r="A91" s="60" t="s">
        <v>116</v>
      </c>
      <c r="B91" s="61">
        <v>27</v>
      </c>
      <c r="C91" s="62">
        <v>30</v>
      </c>
      <c r="D91" s="62">
        <v>29</v>
      </c>
      <c r="E91" s="62">
        <v>23</v>
      </c>
      <c r="F91" s="62"/>
      <c r="G91" s="62"/>
      <c r="H91" s="58"/>
      <c r="I91" s="60" t="s">
        <v>97</v>
      </c>
      <c r="J91" s="61">
        <v>27</v>
      </c>
      <c r="K91" s="62">
        <v>28</v>
      </c>
      <c r="L91" s="62">
        <v>24</v>
      </c>
      <c r="M91" s="62">
        <v>29</v>
      </c>
      <c r="N91" s="62"/>
      <c r="O91" s="62"/>
      <c r="P91" s="10"/>
      <c r="Q91" s="60" t="s">
        <v>98</v>
      </c>
      <c r="R91" s="61">
        <v>35</v>
      </c>
      <c r="S91" s="62">
        <v>30</v>
      </c>
      <c r="T91" s="62">
        <v>32</v>
      </c>
      <c r="U91" s="62">
        <v>31</v>
      </c>
      <c r="V91" s="62"/>
      <c r="W91" s="62"/>
    </row>
    <row r="92" spans="1:23" ht="12.75">
      <c r="A92" s="63" t="s">
        <v>99</v>
      </c>
      <c r="B92" s="61">
        <v>33</v>
      </c>
      <c r="C92" s="62">
        <v>34</v>
      </c>
      <c r="D92" s="62">
        <v>36</v>
      </c>
      <c r="E92" s="62">
        <v>33</v>
      </c>
      <c r="F92" s="62"/>
      <c r="G92" s="62"/>
      <c r="H92" s="58"/>
      <c r="I92" s="63"/>
      <c r="J92" s="61">
        <v>126</v>
      </c>
      <c r="K92" s="62">
        <v>126</v>
      </c>
      <c r="L92" s="62">
        <v>126</v>
      </c>
      <c r="M92" s="62">
        <v>126</v>
      </c>
      <c r="N92" s="62"/>
      <c r="O92" s="62"/>
      <c r="P92" s="10"/>
      <c r="Q92" s="63"/>
      <c r="R92" s="61">
        <v>126</v>
      </c>
      <c r="S92" s="62">
        <v>126</v>
      </c>
      <c r="T92" s="62">
        <v>126</v>
      </c>
      <c r="U92" s="62">
        <v>126</v>
      </c>
      <c r="V92" s="62"/>
      <c r="W92" s="62"/>
    </row>
    <row r="93" spans="1:23" ht="12.75">
      <c r="A93" s="63"/>
      <c r="B93" s="61"/>
      <c r="C93" s="62"/>
      <c r="D93" s="62"/>
      <c r="E93" s="62"/>
      <c r="F93" s="62"/>
      <c r="G93" s="62"/>
      <c r="H93" s="58"/>
      <c r="I93" s="63"/>
      <c r="J93" s="61"/>
      <c r="K93" s="62"/>
      <c r="L93" s="62"/>
      <c r="M93" s="62"/>
      <c r="N93" s="62"/>
      <c r="O93" s="62"/>
      <c r="P93" s="10"/>
      <c r="Q93" s="63"/>
      <c r="R93" s="61"/>
      <c r="S93" s="62"/>
      <c r="T93" s="62"/>
      <c r="U93" s="62"/>
      <c r="V93" s="62"/>
      <c r="W93" s="62"/>
    </row>
    <row r="94" spans="1:23" ht="13.5" thickBot="1">
      <c r="A94" s="58"/>
      <c r="B94" s="62">
        <f aca="true" t="shared" si="13" ref="B94:G94">SUM(B90:B93)</f>
        <v>80</v>
      </c>
      <c r="C94" s="62">
        <f t="shared" si="13"/>
        <v>88</v>
      </c>
      <c r="D94" s="62">
        <f t="shared" si="13"/>
        <v>89</v>
      </c>
      <c r="E94" s="62">
        <f t="shared" si="13"/>
        <v>76</v>
      </c>
      <c r="F94" s="62">
        <f t="shared" si="13"/>
        <v>0</v>
      </c>
      <c r="G94" s="62">
        <f t="shared" si="13"/>
        <v>0</v>
      </c>
      <c r="H94" s="58"/>
      <c r="I94" s="58"/>
      <c r="J94" s="62">
        <f aca="true" t="shared" si="14" ref="J94:O94">SUM(J90:J93)</f>
        <v>172</v>
      </c>
      <c r="K94" s="62">
        <f t="shared" si="14"/>
        <v>175</v>
      </c>
      <c r="L94" s="62">
        <f t="shared" si="14"/>
        <v>171</v>
      </c>
      <c r="M94" s="62">
        <f t="shared" si="14"/>
        <v>176</v>
      </c>
      <c r="N94" s="62">
        <f t="shared" si="14"/>
        <v>0</v>
      </c>
      <c r="O94" s="62">
        <f t="shared" si="14"/>
        <v>0</v>
      </c>
      <c r="P94" s="10"/>
      <c r="Q94" s="58"/>
      <c r="R94" s="62">
        <f aca="true" t="shared" si="15" ref="R94:W94">SUM(R90:R93)</f>
        <v>190</v>
      </c>
      <c r="S94" s="62">
        <f t="shared" si="15"/>
        <v>187</v>
      </c>
      <c r="T94" s="62">
        <f t="shared" si="15"/>
        <v>183</v>
      </c>
      <c r="U94" s="62">
        <f t="shared" si="15"/>
        <v>183</v>
      </c>
      <c r="V94" s="62">
        <f t="shared" si="15"/>
        <v>0</v>
      </c>
      <c r="W94" s="62">
        <f t="shared" si="15"/>
        <v>0</v>
      </c>
    </row>
    <row r="95" spans="1:23" ht="13.5" thickBot="1">
      <c r="A95" s="58"/>
      <c r="B95" s="10"/>
      <c r="C95" s="10"/>
      <c r="D95" s="10"/>
      <c r="E95" s="10"/>
      <c r="F95" s="10"/>
      <c r="G95" s="64">
        <f>SUM(B94:G94)</f>
        <v>333</v>
      </c>
      <c r="H95" s="58"/>
      <c r="I95" s="58"/>
      <c r="J95" s="10"/>
      <c r="K95" s="10"/>
      <c r="L95" s="10"/>
      <c r="M95" s="10"/>
      <c r="N95" s="10"/>
      <c r="O95" s="64">
        <f>SUM(J94:O94)</f>
        <v>694</v>
      </c>
      <c r="P95" s="10"/>
      <c r="Q95" s="58"/>
      <c r="R95" s="10"/>
      <c r="S95" s="10"/>
      <c r="T95" s="10"/>
      <c r="U95" s="10"/>
      <c r="V95" s="10"/>
      <c r="W95" s="64">
        <f>SUM(R94:W94)</f>
        <v>743</v>
      </c>
    </row>
    <row r="96" spans="1:23" ht="12.75">
      <c r="A96" s="58"/>
      <c r="B96" s="10"/>
      <c r="C96" s="10"/>
      <c r="D96" s="10"/>
      <c r="E96" s="10"/>
      <c r="F96" s="10"/>
      <c r="G96" s="10"/>
      <c r="H96" s="58"/>
      <c r="I96" s="58"/>
      <c r="J96" s="10"/>
      <c r="K96" s="10"/>
      <c r="L96" s="10"/>
      <c r="M96" s="10"/>
      <c r="N96" s="10"/>
      <c r="O96" s="10"/>
      <c r="P96" s="10"/>
      <c r="Q96" s="58"/>
      <c r="R96" s="58"/>
      <c r="S96" s="58"/>
      <c r="T96" s="58"/>
      <c r="U96" s="58"/>
      <c r="V96" s="58"/>
      <c r="W96" s="58"/>
    </row>
    <row r="97" spans="1:23" ht="12.75">
      <c r="A97" s="66" t="s">
        <v>125</v>
      </c>
      <c r="B97" s="10"/>
      <c r="C97" s="10" t="s">
        <v>131</v>
      </c>
      <c r="D97" s="10"/>
      <c r="E97" s="10" t="s">
        <v>132</v>
      </c>
      <c r="F97" s="10"/>
      <c r="G97" s="10"/>
      <c r="H97" s="58"/>
      <c r="I97" s="66" t="s">
        <v>127</v>
      </c>
      <c r="J97" s="10"/>
      <c r="K97" s="10" t="s">
        <v>131</v>
      </c>
      <c r="L97" s="40"/>
      <c r="M97" s="40" t="s">
        <v>132</v>
      </c>
      <c r="N97" s="40"/>
      <c r="O97" s="40"/>
      <c r="P97" s="40"/>
      <c r="Q97" s="69"/>
      <c r="R97" s="40"/>
      <c r="S97" s="40"/>
      <c r="T97" s="40"/>
      <c r="U97" s="40"/>
      <c r="V97" s="40"/>
      <c r="W97" s="40"/>
    </row>
    <row r="98" spans="1:23" ht="12.75">
      <c r="A98" s="69" t="s">
        <v>135</v>
      </c>
      <c r="B98" s="40"/>
      <c r="C98" s="40">
        <v>4</v>
      </c>
      <c r="D98" s="40"/>
      <c r="E98" s="40">
        <v>333</v>
      </c>
      <c r="F98" s="40"/>
      <c r="G98" s="40"/>
      <c r="H98" s="65"/>
      <c r="I98" s="69" t="s">
        <v>135</v>
      </c>
      <c r="J98" s="40"/>
      <c r="K98" s="40">
        <v>12</v>
      </c>
      <c r="L98" s="40"/>
      <c r="M98" s="40">
        <f>622+E98</f>
        <v>955</v>
      </c>
      <c r="N98" s="40"/>
      <c r="O98" s="40"/>
      <c r="P98" s="40"/>
      <c r="Q98" s="69"/>
      <c r="R98" s="40"/>
      <c r="S98" s="40"/>
      <c r="T98" s="40"/>
      <c r="U98" s="40"/>
      <c r="V98" s="40"/>
      <c r="W98" s="40"/>
    </row>
    <row r="99" spans="1:23" ht="12.75">
      <c r="A99" s="69" t="s">
        <v>43</v>
      </c>
      <c r="B99" s="40"/>
      <c r="C99" s="40">
        <v>2</v>
      </c>
      <c r="D99" s="40"/>
      <c r="E99" s="40">
        <v>694</v>
      </c>
      <c r="F99" s="40"/>
      <c r="G99" s="40"/>
      <c r="H99" s="65"/>
      <c r="I99" s="69" t="s">
        <v>43</v>
      </c>
      <c r="J99" s="40"/>
      <c r="K99" s="40">
        <v>5</v>
      </c>
      <c r="L99" s="40"/>
      <c r="M99" s="40">
        <f>713+E99</f>
        <v>1407</v>
      </c>
      <c r="N99" s="40"/>
      <c r="O99" s="40"/>
      <c r="P99" s="40"/>
      <c r="Q99" s="69"/>
      <c r="R99" s="40"/>
      <c r="S99" s="40"/>
      <c r="T99" s="40"/>
      <c r="U99" s="40"/>
      <c r="V99" s="40"/>
      <c r="W99" s="40"/>
    </row>
    <row r="100" spans="1:23" ht="12.75">
      <c r="A100" s="69" t="s">
        <v>23</v>
      </c>
      <c r="B100" s="40"/>
      <c r="C100" s="40">
        <v>1</v>
      </c>
      <c r="D100" s="40"/>
      <c r="E100" s="40">
        <v>743</v>
      </c>
      <c r="F100" s="40"/>
      <c r="G100" s="40"/>
      <c r="H100" s="65"/>
      <c r="I100" s="69" t="s">
        <v>23</v>
      </c>
      <c r="J100" s="40"/>
      <c r="K100" s="40">
        <v>4</v>
      </c>
      <c r="L100" s="40"/>
      <c r="M100" s="40">
        <f>1070+E100</f>
        <v>1813</v>
      </c>
      <c r="N100" s="40"/>
      <c r="O100" s="40"/>
      <c r="P100" s="40"/>
      <c r="Q100" s="69"/>
      <c r="R100" s="40"/>
      <c r="S100" s="40"/>
      <c r="T100" s="40"/>
      <c r="U100" s="40"/>
      <c r="V100" s="40"/>
      <c r="W100" s="40"/>
    </row>
    <row r="107" spans="1:23" ht="12.75">
      <c r="A107" s="58"/>
      <c r="B107" s="10"/>
      <c r="C107" s="10"/>
      <c r="D107" s="10"/>
      <c r="E107" s="10"/>
      <c r="F107" s="10"/>
      <c r="G107" s="10"/>
      <c r="H107" s="58"/>
      <c r="I107" s="58"/>
      <c r="J107" s="10"/>
      <c r="K107" s="10"/>
      <c r="L107" s="10"/>
      <c r="M107" s="10"/>
      <c r="N107" s="10"/>
      <c r="O107" s="10"/>
      <c r="P107" s="10"/>
      <c r="Q107" s="58"/>
      <c r="R107" s="58"/>
      <c r="S107" s="58"/>
      <c r="T107" s="58"/>
      <c r="U107" s="58"/>
      <c r="V107" s="58"/>
      <c r="W107" s="58"/>
    </row>
  </sheetData>
  <printOptions/>
  <pageMargins left="0.75" right="0.75" top="1" bottom="1" header="0.4921259845" footer="0.4921259845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PLASTIC CASE</dc:creator>
  <cp:keywords/>
  <dc:description/>
  <cp:lastModifiedBy>pc</cp:lastModifiedBy>
  <cp:lastPrinted>2002-05-29T06:31:10Z</cp:lastPrinted>
  <dcterms:created xsi:type="dcterms:W3CDTF">2002-05-27T18:31:04Z</dcterms:created>
  <dcterms:modified xsi:type="dcterms:W3CDTF">2002-05-27T21:07:03Z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