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720" windowHeight="7320" activeTab="2"/>
  </bookViews>
  <sheets>
    <sheet name="4. BT 2005" sheetId="1" r:id="rId1"/>
    <sheet name="List3" sheetId="2" r:id="rId2"/>
    <sheet name="jednotlivci" sheetId="3" r:id="rId3"/>
    <sheet name="družstva" sheetId="4" r:id="rId4"/>
  </sheets>
  <externalReferences>
    <externalReference r:id="rId7"/>
  </externalReferences>
  <definedNames/>
  <calcPr calcMode="manual" fullCalcOnLoad="1"/>
</workbook>
</file>

<file path=xl/sharedStrings.xml><?xml version="1.0" encoding="utf-8"?>
<sst xmlns="http://schemas.openxmlformats.org/spreadsheetml/2006/main" count="1771" uniqueCount="587">
  <si>
    <t>jméno</t>
  </si>
  <si>
    <t>oddíl</t>
  </si>
  <si>
    <t>kat.</t>
  </si>
  <si>
    <t>vt</t>
  </si>
  <si>
    <t>1.</t>
  </si>
  <si>
    <t>3.</t>
  </si>
  <si>
    <t>4.</t>
  </si>
  <si>
    <t>5.</t>
  </si>
  <si>
    <t>6.</t>
  </si>
  <si>
    <t>celk.</t>
  </si>
  <si>
    <t>r1</t>
  </si>
  <si>
    <t>r2</t>
  </si>
  <si>
    <t>MGC Olomouc</t>
  </si>
  <si>
    <t>M</t>
  </si>
  <si>
    <t>SMG 2000</t>
  </si>
  <si>
    <t>Gerža Vít</t>
  </si>
  <si>
    <t>Löffelmann Roman</t>
  </si>
  <si>
    <t>Fríd Petr</t>
  </si>
  <si>
    <t>Satoránský Milan</t>
  </si>
  <si>
    <t>Skácel Radek</t>
  </si>
  <si>
    <t>Ž</t>
  </si>
  <si>
    <t>Vodičková Kateřina</t>
  </si>
  <si>
    <t>Kníže Katalin</t>
  </si>
  <si>
    <t>Janichová Jitka</t>
  </si>
  <si>
    <t>Zachová Marcela</t>
  </si>
  <si>
    <t>Šuková Věra</t>
  </si>
  <si>
    <t>S</t>
  </si>
  <si>
    <t>Skoupý Petr</t>
  </si>
  <si>
    <t>J</t>
  </si>
  <si>
    <t>Skoupý Martin</t>
  </si>
  <si>
    <t>Honskus Matěj</t>
  </si>
  <si>
    <t>Gerža Pavel</t>
  </si>
  <si>
    <t>Janich Michal</t>
  </si>
  <si>
    <t>Číslo</t>
  </si>
  <si>
    <t>Jméno</t>
  </si>
  <si>
    <t>Klub</t>
  </si>
  <si>
    <t>Ženy</t>
  </si>
  <si>
    <t>Muži</t>
  </si>
  <si>
    <t>Adam Jaroslav</t>
  </si>
  <si>
    <t>Andr Zdeněk</t>
  </si>
  <si>
    <t>Bebejová Jaroslava</t>
  </si>
  <si>
    <t>Bednář Harry</t>
  </si>
  <si>
    <t>Bednář Jaromír</t>
  </si>
  <si>
    <t>Bednář Jiří</t>
  </si>
  <si>
    <t>Bednář Petr</t>
  </si>
  <si>
    <t>Bednářová Radka</t>
  </si>
  <si>
    <t>Benčík Leonard</t>
  </si>
  <si>
    <t>Benda Lumír</t>
  </si>
  <si>
    <t>Bendová Veronika</t>
  </si>
  <si>
    <t>Beran Robert</t>
  </si>
  <si>
    <t>Beranová Martina</t>
  </si>
  <si>
    <t>Bertels David</t>
  </si>
  <si>
    <t>Bílek David</t>
  </si>
  <si>
    <t>Bláha Milan</t>
  </si>
  <si>
    <t>Bokrová Josefa</t>
  </si>
  <si>
    <t>Boneš Josef</t>
  </si>
  <si>
    <t>Brettlová Jana</t>
  </si>
  <si>
    <t>Broumská Irena</t>
  </si>
  <si>
    <t>Broumský Jiří</t>
  </si>
  <si>
    <t>Broumský Miroslav</t>
  </si>
  <si>
    <t>Bureš David</t>
  </si>
  <si>
    <t>Bureš Zdeněk</t>
  </si>
  <si>
    <t>Bystřický Tomáš</t>
  </si>
  <si>
    <t>Chládek Jan</t>
  </si>
  <si>
    <t>Christu David</t>
  </si>
  <si>
    <t>Chvostek David</t>
  </si>
  <si>
    <t>Cimerman Jan</t>
  </si>
  <si>
    <t>Cimerman Jaroslav</t>
  </si>
  <si>
    <t>Coufalíková Petra</t>
  </si>
  <si>
    <t>Čása Ivan</t>
  </si>
  <si>
    <t>Čech Lukáš</t>
  </si>
  <si>
    <t>Čech Vladimír</t>
  </si>
  <si>
    <t>Čejka Jaroslav</t>
  </si>
  <si>
    <t>Černý Vladimír</t>
  </si>
  <si>
    <t>Dlouhý Martin</t>
  </si>
  <si>
    <t>Dobrovolná Karina</t>
  </si>
  <si>
    <t>Dobrovolný Tibor</t>
  </si>
  <si>
    <t>Dobrý Tomáš</t>
  </si>
  <si>
    <t>Dočkal Alois</t>
  </si>
  <si>
    <t>Dočkal Jan</t>
  </si>
  <si>
    <t>Dočkal Lubomír</t>
  </si>
  <si>
    <t>Dočkal ml. Lubomír</t>
  </si>
  <si>
    <t>Dočkalová Dana</t>
  </si>
  <si>
    <t>Dočkalová Jana</t>
  </si>
  <si>
    <t>Dohnal Tomáš</t>
  </si>
  <si>
    <t>Doležálek Adam</t>
  </si>
  <si>
    <t>Doležel Ivan</t>
  </si>
  <si>
    <t>Doležel Jan</t>
  </si>
  <si>
    <t>Doležel Pavel</t>
  </si>
  <si>
    <t>Doležel Radek</t>
  </si>
  <si>
    <t>Doležel Radek ml.</t>
  </si>
  <si>
    <t>Doleželová Lenka</t>
  </si>
  <si>
    <t>Doruška Petr</t>
  </si>
  <si>
    <t>Dostálek František</t>
  </si>
  <si>
    <t>Dostálková Vladimíra</t>
  </si>
  <si>
    <t>Drozda Zdeněk</t>
  </si>
  <si>
    <t>Duchek René</t>
  </si>
  <si>
    <t>Dusíková Lenka</t>
  </si>
  <si>
    <t>Dušek Jiří</t>
  </si>
  <si>
    <t>Dušek Radomír</t>
  </si>
  <si>
    <t>Dvořáček Mojmír</t>
  </si>
  <si>
    <t>Dvořák Daniel</t>
  </si>
  <si>
    <t>Dvořák Jan</t>
  </si>
  <si>
    <t>Dvořák Martin</t>
  </si>
  <si>
    <t>Dvořák Patrik</t>
  </si>
  <si>
    <t>Dvořák Václav</t>
  </si>
  <si>
    <t>Dvorská Michaela</t>
  </si>
  <si>
    <t>Emmer Tomáš</t>
  </si>
  <si>
    <t>Erbenová Martina</t>
  </si>
  <si>
    <t>Fafílek Aleš</t>
  </si>
  <si>
    <t>Fajmon Jiří</t>
  </si>
  <si>
    <t>Fajmon Michal</t>
  </si>
  <si>
    <t>Fantal Jakub</t>
  </si>
  <si>
    <t>Fantal Miroslav</t>
  </si>
  <si>
    <t>Farbak Josef</t>
  </si>
  <si>
    <t>Fechtner Jan</t>
  </si>
  <si>
    <t>Fiedlerová Jaroslava</t>
  </si>
  <si>
    <t>Fischer Richard</t>
  </si>
  <si>
    <t>Fousek Vladimír</t>
  </si>
  <si>
    <t>-</t>
  </si>
  <si>
    <t>Fried Zdeněk</t>
  </si>
  <si>
    <t>Fryšová Anna</t>
  </si>
  <si>
    <t>Fučík Jiří</t>
  </si>
  <si>
    <t>Gerža Jaroslav</t>
  </si>
  <si>
    <t>Geržová Pavlína</t>
  </si>
  <si>
    <t>Gregor Miloš</t>
  </si>
  <si>
    <t>Gruncl Josef</t>
  </si>
  <si>
    <t>Gruntorád Jakub</t>
  </si>
  <si>
    <t>Grünvald Jaroslav</t>
  </si>
  <si>
    <t>Hájek Ladislav</t>
  </si>
  <si>
    <t>Hajn Martin</t>
  </si>
  <si>
    <t>Hála Jan</t>
  </si>
  <si>
    <t>Handl Petr</t>
  </si>
  <si>
    <t>Handlová Simona</t>
  </si>
  <si>
    <t>Hanzelka Lumír</t>
  </si>
  <si>
    <t>Hasal Martin</t>
  </si>
  <si>
    <t>Hasch David</t>
  </si>
  <si>
    <t>Havelka Martin</t>
  </si>
  <si>
    <t>Havrda Lukáš</t>
  </si>
  <si>
    <t>Henklová Danuše</t>
  </si>
  <si>
    <t>Hlaváč Zdeněk</t>
  </si>
  <si>
    <t>Hlinka Michal</t>
  </si>
  <si>
    <t>Holub Leopold</t>
  </si>
  <si>
    <t>Honskus Filip</t>
  </si>
  <si>
    <t>Horáček Vlastislav</t>
  </si>
  <si>
    <t>Horák Pavel</t>
  </si>
  <si>
    <t>Hornek Jakub</t>
  </si>
  <si>
    <t>Hornek Jan</t>
  </si>
  <si>
    <t>Hostašová Daniela</t>
  </si>
  <si>
    <t>Hradcová Hana</t>
  </si>
  <si>
    <t>Hradec Milan</t>
  </si>
  <si>
    <t>Hradílková Katka</t>
  </si>
  <si>
    <t>Hruška Michal</t>
  </si>
  <si>
    <t>Hudec Radoslav</t>
  </si>
  <si>
    <t>Hufnágel Martin</t>
  </si>
  <si>
    <t>Hybner Robert</t>
  </si>
  <si>
    <t>Hykel Vít</t>
  </si>
  <si>
    <t>Janáček Milan</t>
  </si>
  <si>
    <t>Janáček Robert</t>
  </si>
  <si>
    <t>Jarolímek Jan</t>
  </si>
  <si>
    <t>Jašek Jindřich</t>
  </si>
  <si>
    <t>Jašek Vladislav</t>
  </si>
  <si>
    <t>Ječný Martin</t>
  </si>
  <si>
    <t>Ječný Milan</t>
  </si>
  <si>
    <t>Jirásek Jiří</t>
  </si>
  <si>
    <t>Jirkovský Tomáš</t>
  </si>
  <si>
    <t>Jonner Marek</t>
  </si>
  <si>
    <t>Jurásková Božena</t>
  </si>
  <si>
    <t>Kadidlo David</t>
  </si>
  <si>
    <t>Kadidlová Věra</t>
  </si>
  <si>
    <t>Kadlec Jiří</t>
  </si>
  <si>
    <t>Kadlec Lukáš</t>
  </si>
  <si>
    <t>Kamarád Tomáš</t>
  </si>
  <si>
    <t>Karásek Jiří</t>
  </si>
  <si>
    <t>Karásek Otakar</t>
  </si>
  <si>
    <t>Karásek Pavel</t>
  </si>
  <si>
    <t>Karbus Petr</t>
  </si>
  <si>
    <t>Karbus Tomáš</t>
  </si>
  <si>
    <t>Kašpar Milouš</t>
  </si>
  <si>
    <t>Klingerová Renata</t>
  </si>
  <si>
    <t>Knoflíček Ivo</t>
  </si>
  <si>
    <t>Kocman Radim</t>
  </si>
  <si>
    <t>Koča Martin</t>
  </si>
  <si>
    <t>Kodalík Jiří</t>
  </si>
  <si>
    <t>Kolář Petr</t>
  </si>
  <si>
    <t>Kolářová Eva</t>
  </si>
  <si>
    <t>Kolesár Vladimír</t>
  </si>
  <si>
    <t>Komada Ondřej</t>
  </si>
  <si>
    <t>Komadová Miroslava</t>
  </si>
  <si>
    <t>Komeda Miroslav</t>
  </si>
  <si>
    <t>Konupčík Radim</t>
  </si>
  <si>
    <t>Kotek Michal</t>
  </si>
  <si>
    <t>Kouřilová Petra</t>
  </si>
  <si>
    <t>Kovář Josef</t>
  </si>
  <si>
    <t>Kovář Luboš</t>
  </si>
  <si>
    <t>Krafek Tomáš</t>
  </si>
  <si>
    <t>Krajčovič Adam</t>
  </si>
  <si>
    <t>Král Martin</t>
  </si>
  <si>
    <t>Kratochvíl Jaroslav</t>
  </si>
  <si>
    <t>Kratochvíl Zbyněk</t>
  </si>
  <si>
    <t>Kraus Jaroslav</t>
  </si>
  <si>
    <t>Krčma Jakub</t>
  </si>
  <si>
    <t>Krecl Mojmír</t>
  </si>
  <si>
    <t>Křišťan Ivo</t>
  </si>
  <si>
    <t>Kropáček Václav</t>
  </si>
  <si>
    <t>Kuba František</t>
  </si>
  <si>
    <t>Kubica Pavel</t>
  </si>
  <si>
    <t>Kubík Josef</t>
  </si>
  <si>
    <t>Kučera Lukáš</t>
  </si>
  <si>
    <t>Kudyn Pavel</t>
  </si>
  <si>
    <t>Kutra Radomil</t>
  </si>
  <si>
    <t>Kutra Svatoslav</t>
  </si>
  <si>
    <t>Landa Pavel</t>
  </si>
  <si>
    <t>Láník Jan</t>
  </si>
  <si>
    <t>Lev Pavel</t>
  </si>
  <si>
    <t>Levová Kateřina</t>
  </si>
  <si>
    <t>Libigerová Eva</t>
  </si>
  <si>
    <t>Linhart Ladislav</t>
  </si>
  <si>
    <t>Lipmann Milan</t>
  </si>
  <si>
    <t>Lisa Miroslav</t>
  </si>
  <si>
    <t>Lisová Věra</t>
  </si>
  <si>
    <t>Liška Michal</t>
  </si>
  <si>
    <t>Lorenc Martin</t>
  </si>
  <si>
    <t>Lundák David</t>
  </si>
  <si>
    <t>Lux Jaromír</t>
  </si>
  <si>
    <t>Macek Vojtěch</t>
  </si>
  <si>
    <t>Mach Aleš</t>
  </si>
  <si>
    <t>Macháček Zdeněk</t>
  </si>
  <si>
    <t>Macháčková Šárka</t>
  </si>
  <si>
    <t>Machálek Dalibor</t>
  </si>
  <si>
    <t>Macho Ivan</t>
  </si>
  <si>
    <t>Macourová Eva</t>
  </si>
  <si>
    <t>Majkus Zdeněk</t>
  </si>
  <si>
    <t>Malík David</t>
  </si>
  <si>
    <t>Malík Milan</t>
  </si>
  <si>
    <t>Malík Petr</t>
  </si>
  <si>
    <t>Malý Jaromír</t>
  </si>
  <si>
    <t>Mandák Josef</t>
  </si>
  <si>
    <t>Mansfeld Martin</t>
  </si>
  <si>
    <t>Martínek Ivo</t>
  </si>
  <si>
    <t>Martinů Ladislav</t>
  </si>
  <si>
    <t>Medlík Lukáš</t>
  </si>
  <si>
    <t>Medlík Miroslav</t>
  </si>
  <si>
    <t>Meštrovič Vladimír</t>
  </si>
  <si>
    <t>Meštrovičová (Kordiová) Lenka</t>
  </si>
  <si>
    <t>Metelka Radim</t>
  </si>
  <si>
    <t>Metyš Jan</t>
  </si>
  <si>
    <t>Míka Jiří</t>
  </si>
  <si>
    <t>Mikulenka Petr</t>
  </si>
  <si>
    <t>Mikulík Oldřich</t>
  </si>
  <si>
    <t>Miškechová Eva</t>
  </si>
  <si>
    <t>Miškechová Ludmila</t>
  </si>
  <si>
    <t>Mittner Martin</t>
  </si>
  <si>
    <t>Mládenka Tomáš</t>
  </si>
  <si>
    <t>Mlčoch Martin</t>
  </si>
  <si>
    <t>Mlčoch Ondřej</t>
  </si>
  <si>
    <t>Modlitba Zdeněk</t>
  </si>
  <si>
    <t>Molnár Karel</t>
  </si>
  <si>
    <t>Molnár ml. Karel</t>
  </si>
  <si>
    <t>Moravec Milan</t>
  </si>
  <si>
    <t>Moutvička Jaroslav</t>
  </si>
  <si>
    <t>Moutvička Ondřej</t>
  </si>
  <si>
    <t>Mráz Josef</t>
  </si>
  <si>
    <t>Mucha Josef</t>
  </si>
  <si>
    <t>Mužík Pavel</t>
  </si>
  <si>
    <t>Nadaský Pavel</t>
  </si>
  <si>
    <t>Nakládal Luděk</t>
  </si>
  <si>
    <t>Nakládalová Jana</t>
  </si>
  <si>
    <t>Navrátil Tomáš</t>
  </si>
  <si>
    <t>Nečekal František</t>
  </si>
  <si>
    <t>Nečekal Marek</t>
  </si>
  <si>
    <t>Nečekalová Jana</t>
  </si>
  <si>
    <t>Nepimach Luboš</t>
  </si>
  <si>
    <t>Nepraš Jiří</t>
  </si>
  <si>
    <t>Neradil Vladimír</t>
  </si>
  <si>
    <t>Netopil Pavel</t>
  </si>
  <si>
    <t>Neubert Aleš</t>
  </si>
  <si>
    <t>Norek Bohumil</t>
  </si>
  <si>
    <t>Novák Blahoslav</t>
  </si>
  <si>
    <t>Novák Libor</t>
  </si>
  <si>
    <t>Olah Luděk</t>
  </si>
  <si>
    <t>Pajkov Mitko</t>
  </si>
  <si>
    <t>Papoušek Michal</t>
  </si>
  <si>
    <t>Pekárková Dana</t>
  </si>
  <si>
    <t>Peňáz Josef</t>
  </si>
  <si>
    <t>Pergl Jan</t>
  </si>
  <si>
    <t>Perglová Anděla</t>
  </si>
  <si>
    <t>Petrášová Veronika</t>
  </si>
  <si>
    <t>Petržela Zdeněk</t>
  </si>
  <si>
    <t>Pohajda David</t>
  </si>
  <si>
    <t>Pohajdová Alena</t>
  </si>
  <si>
    <t>Pohanka Pavel</t>
  </si>
  <si>
    <t>Pokorný Bohumil</t>
  </si>
  <si>
    <t>Poslušný Zdeněk</t>
  </si>
  <si>
    <t>Pospíšil Martin</t>
  </si>
  <si>
    <t>Prajer Jan</t>
  </si>
  <si>
    <t>Prchal Petr</t>
  </si>
  <si>
    <t>Prechtlová Michaela</t>
  </si>
  <si>
    <t>Přikryl Josef</t>
  </si>
  <si>
    <t>Procházka Emil</t>
  </si>
  <si>
    <t>Prokeš Jiří</t>
  </si>
  <si>
    <t>Pulák Michal</t>
  </si>
  <si>
    <t>Pustofka František</t>
  </si>
  <si>
    <t>Radnicová Lenka</t>
  </si>
  <si>
    <t>Rak Antonín</t>
  </si>
  <si>
    <t>Raška Pavel</t>
  </si>
  <si>
    <t>Rečka Michal</t>
  </si>
  <si>
    <t>Řehák Jaroslav</t>
  </si>
  <si>
    <t>Řehulka Jan</t>
  </si>
  <si>
    <t>Rejhon Zdeněk</t>
  </si>
  <si>
    <t>Rendl Aleš</t>
  </si>
  <si>
    <t>Rendl Jakub</t>
  </si>
  <si>
    <t>Řezáč Michal</t>
  </si>
  <si>
    <t>Řezáčová Jana</t>
  </si>
  <si>
    <t>Richter Jan</t>
  </si>
  <si>
    <t>Richterová Kateřina</t>
  </si>
  <si>
    <t>Richterová Marie</t>
  </si>
  <si>
    <t>Rieger Lumír</t>
  </si>
  <si>
    <t>Rieger Radim</t>
  </si>
  <si>
    <t>Rimpler Jiří</t>
  </si>
  <si>
    <t>Rimpler Josef</t>
  </si>
  <si>
    <t>Římský Stanislav</t>
  </si>
  <si>
    <t>Roemer Ivan</t>
  </si>
  <si>
    <t>Rok Josef</t>
  </si>
  <si>
    <t>Rosendorf Karel</t>
  </si>
  <si>
    <t>Rýdl Jaroslav</t>
  </si>
  <si>
    <t>Rygr Martin</t>
  </si>
  <si>
    <t>Santler Pavel</t>
  </si>
  <si>
    <t>Schicht Jiří</t>
  </si>
  <si>
    <t>Schreiber David</t>
  </si>
  <si>
    <t>Schreiberová Martina</t>
  </si>
  <si>
    <t>Sedláček Břetislav</t>
  </si>
  <si>
    <t>Sedláček David</t>
  </si>
  <si>
    <t>Sedláček Michal</t>
  </si>
  <si>
    <t>Sedláček Petr</t>
  </si>
  <si>
    <t>Sedláček Vladimír</t>
  </si>
  <si>
    <t>Selixová Ivana</t>
  </si>
  <si>
    <t>Skalička Vladislav</t>
  </si>
  <si>
    <t>Skřivánek Jan</t>
  </si>
  <si>
    <t>Skupil Viktor</t>
  </si>
  <si>
    <t>Složil Petr</t>
  </si>
  <si>
    <t>Sluka Lukáš</t>
  </si>
  <si>
    <t>Smejkal Marek</t>
  </si>
  <si>
    <t>Sniehottová Iva</t>
  </si>
  <si>
    <t>Souček Milan</t>
  </si>
  <si>
    <t>Souček Pavel</t>
  </si>
  <si>
    <t>Soustružník Karel</t>
  </si>
  <si>
    <t>Stančík Michal</t>
  </si>
  <si>
    <t>Staněk Jiří</t>
  </si>
  <si>
    <t>Staněk Stanislav</t>
  </si>
  <si>
    <t>Steklý Miroslav</t>
  </si>
  <si>
    <t>Stolzová Svatava</t>
  </si>
  <si>
    <t>Straško Marián</t>
  </si>
  <si>
    <t>Svoboda Lukáš</t>
  </si>
  <si>
    <t>Svoboda Martin</t>
  </si>
  <si>
    <t>Svoboda Miroslav</t>
  </si>
  <si>
    <t>Šácha Daniel</t>
  </si>
  <si>
    <t>Šauer Cyril</t>
  </si>
  <si>
    <t>Šebela Josef</t>
  </si>
  <si>
    <t>Šebela Radek</t>
  </si>
  <si>
    <t>Šebela Vojtěch</t>
  </si>
  <si>
    <t>Šedek Jaroslav</t>
  </si>
  <si>
    <t>Šenkyřík Vít</t>
  </si>
  <si>
    <t>Šíbl Zbyněk</t>
  </si>
  <si>
    <t>Šimek Pavel</t>
  </si>
  <si>
    <t>Šimon Martin</t>
  </si>
  <si>
    <t>Škaloud Vít</t>
  </si>
  <si>
    <t>Škaloudová Dita</t>
  </si>
  <si>
    <t>Škopík Zdeněk</t>
  </si>
  <si>
    <t>Škubal Vladimír</t>
  </si>
  <si>
    <t>Škurek Svatopluk</t>
  </si>
  <si>
    <t>Škurková Lenka</t>
  </si>
  <si>
    <t>Šlapák Michal</t>
  </si>
  <si>
    <t>Šobor Jan</t>
  </si>
  <si>
    <t>Šperlich Pavel</t>
  </si>
  <si>
    <t>Špidra Marek</t>
  </si>
  <si>
    <t>Šrámek Pavel</t>
  </si>
  <si>
    <t>Šťásta Radek</t>
  </si>
  <si>
    <t>Štropová Nikola</t>
  </si>
  <si>
    <t>Štyks Jaromír</t>
  </si>
  <si>
    <t>Šubertová Zuzana</t>
  </si>
  <si>
    <t>Šustová Alena</t>
  </si>
  <si>
    <t>Šustová Romana</t>
  </si>
  <si>
    <t>Švanda František</t>
  </si>
  <si>
    <t>Švanda Ondřej</t>
  </si>
  <si>
    <t>Švanda Radek</t>
  </si>
  <si>
    <t>Švandová Jana</t>
  </si>
  <si>
    <t>Švehla Michal</t>
  </si>
  <si>
    <t>Švehlíková Silvie</t>
  </si>
  <si>
    <t>Švihel Ladislav</t>
  </si>
  <si>
    <t>Techmann Jiří</t>
  </si>
  <si>
    <t>Techmann Ondřej</t>
  </si>
  <si>
    <t>Tichá Andrea</t>
  </si>
  <si>
    <t>Ticháček Miroslav</t>
  </si>
  <si>
    <t>Tietzová Kateřina</t>
  </si>
  <si>
    <t>Tolarovič Ján</t>
  </si>
  <si>
    <t>Tománek Martin</t>
  </si>
  <si>
    <t>Tomášek Martin</t>
  </si>
  <si>
    <t>Tomaštík Pavel</t>
  </si>
  <si>
    <t>Tošovská Tereza</t>
  </si>
  <si>
    <t>Tošovský Pavel</t>
  </si>
  <si>
    <t>Trnka Jiří</t>
  </si>
  <si>
    <t>Trnka Ladislav</t>
  </si>
  <si>
    <t>Trnka Michal</t>
  </si>
  <si>
    <t>Trnkal Milan</t>
  </si>
  <si>
    <t>Trnkal Tomáš</t>
  </si>
  <si>
    <t>Trnkalová Marie</t>
  </si>
  <si>
    <t>Tupý Radek</t>
  </si>
  <si>
    <t>Turek Tomáš</t>
  </si>
  <si>
    <t>Urbánek Michael</t>
  </si>
  <si>
    <t>Vácha Milan</t>
  </si>
  <si>
    <t>Václavík Roman</t>
  </si>
  <si>
    <t>Valenta Jan</t>
  </si>
  <si>
    <t>Valeš Milan</t>
  </si>
  <si>
    <t>Vaňák Václav</t>
  </si>
  <si>
    <t>Vančura Libor</t>
  </si>
  <si>
    <t>Vaněk Tomáš</t>
  </si>
  <si>
    <t>Vasylevsky Nazar</t>
  </si>
  <si>
    <t>Vašica Miroslav</t>
  </si>
  <si>
    <t>Vaško Michal</t>
  </si>
  <si>
    <t>Vávra Zdeněk</t>
  </si>
  <si>
    <t>Vejražka Alan</t>
  </si>
  <si>
    <t>Vejtrubová Jaroslava</t>
  </si>
  <si>
    <t>Velický Petr</t>
  </si>
  <si>
    <t>Vepryk Alexander</t>
  </si>
  <si>
    <t>Vitásek Petr</t>
  </si>
  <si>
    <t>Vítek Aleš</t>
  </si>
  <si>
    <t>Vitner Václav</t>
  </si>
  <si>
    <t>Vlach Petr</t>
  </si>
  <si>
    <t>Vlasák Roman</t>
  </si>
  <si>
    <t>Vlček Lukáš</t>
  </si>
  <si>
    <t>Vlček Petr</t>
  </si>
  <si>
    <t>Vlček Štěpán</t>
  </si>
  <si>
    <t>Vodňanský Ladislav</t>
  </si>
  <si>
    <t>Volfová Jana</t>
  </si>
  <si>
    <t>Vondrák Michal</t>
  </si>
  <si>
    <t>Vondráková Markéta</t>
  </si>
  <si>
    <t>Vondráková Milena</t>
  </si>
  <si>
    <t>Vosmík Petr</t>
  </si>
  <si>
    <t>Vosmíková Petra</t>
  </si>
  <si>
    <t>Vozár Josef</t>
  </si>
  <si>
    <t>Vrba Václav</t>
  </si>
  <si>
    <t>Vymazal Milan</t>
  </si>
  <si>
    <t>Vysloužil Tomáš</t>
  </si>
  <si>
    <t>Vyška Miroslav</t>
  </si>
  <si>
    <t>Vyška Radek</t>
  </si>
  <si>
    <t>Vyšková Erika</t>
  </si>
  <si>
    <t>Wenzl Daniel</t>
  </si>
  <si>
    <t>Wolf Jakub</t>
  </si>
  <si>
    <t>Zapletálek Jan</t>
  </si>
  <si>
    <t>Zelenka Robert</t>
  </si>
  <si>
    <t>Zemánek Petr</t>
  </si>
  <si>
    <t>Zlámal Radek</t>
  </si>
  <si>
    <t>Zouhar Josef</t>
  </si>
  <si>
    <t>Zubalíková Karolína</t>
  </si>
  <si>
    <t>Žákovský Marek</t>
  </si>
  <si>
    <t>Žaloudek Martin</t>
  </si>
  <si>
    <t>Želizňák Jan</t>
  </si>
  <si>
    <t>SK TEMPO PRAHA</t>
  </si>
  <si>
    <t>Golfclub 85 Rakovník</t>
  </si>
  <si>
    <t>MGC 90 Brno</t>
  </si>
  <si>
    <t>SK dráhový golf Chomutov</t>
  </si>
  <si>
    <t>Start Kopřivnice</t>
  </si>
  <si>
    <t>SK GC Františkovy Lázně</t>
  </si>
  <si>
    <t>MGC Holešov</t>
  </si>
  <si>
    <t>1. DGC Bystřice pod Hostýnem</t>
  </si>
  <si>
    <t>TJ MTG Hraničář Cheb</t>
  </si>
  <si>
    <t>KDG Tovačov</t>
  </si>
  <si>
    <t>Taurus Prostějov</t>
  </si>
  <si>
    <t>MG SEBA Tanvald</t>
  </si>
  <si>
    <t>Klub dráhového golfu 2000 Ostrava</t>
  </si>
  <si>
    <t>SK OAZA</t>
  </si>
  <si>
    <t>KDG Šternberk</t>
  </si>
  <si>
    <t>Minigolf Team PLUPO Vratimov</t>
  </si>
  <si>
    <t>MGC Plzeň</t>
  </si>
  <si>
    <t>MGK Ústí nad Labem</t>
  </si>
  <si>
    <t>SKDG Jesenice</t>
  </si>
  <si>
    <t>MGC Hradečtí Orli</t>
  </si>
  <si>
    <t>1. MGC Děkanka Praha</t>
  </si>
  <si>
    <t>Klub golfových borců Kojetín</t>
  </si>
  <si>
    <t>MGC Jedovnice</t>
  </si>
  <si>
    <t>Miniatur golf club Polička</t>
  </si>
  <si>
    <t>ME Blansko</t>
  </si>
  <si>
    <t>SK Mlýn Přerov</t>
  </si>
  <si>
    <t>TJ Start Brno</t>
  </si>
  <si>
    <t>MGK Spartak Příbram</t>
  </si>
  <si>
    <t>JR Golf Rychnov n. K.</t>
  </si>
  <si>
    <t>DGK Louny</t>
  </si>
  <si>
    <t>KDG VŠB-TU Ostrava</t>
  </si>
  <si>
    <t>TJ UNEX Uničov</t>
  </si>
  <si>
    <t>Miniaturgolf club Slezská Opava</t>
  </si>
  <si>
    <t>žádný</t>
  </si>
  <si>
    <t>ANH, Asociace nezávislých hráčů</t>
  </si>
  <si>
    <t>Minigolf club Vsetín</t>
  </si>
  <si>
    <t>Dian Viktorie Praha 8</t>
  </si>
  <si>
    <t>Luxa Radek</t>
  </si>
  <si>
    <t>Chalupa Tomáš</t>
  </si>
  <si>
    <t>Kuthan Vít</t>
  </si>
  <si>
    <t>Janík Pavel</t>
  </si>
  <si>
    <t>Tichá Dagmar</t>
  </si>
  <si>
    <t>Richterová Radka</t>
  </si>
  <si>
    <t>Doleželová Alena</t>
  </si>
  <si>
    <t>Hrabalík Aleš</t>
  </si>
  <si>
    <t>Bartošková Lucie</t>
  </si>
  <si>
    <t>Krubner Jiří</t>
  </si>
  <si>
    <t>Kroupa Pavel</t>
  </si>
  <si>
    <t>Prajerová Sabina</t>
  </si>
  <si>
    <t>Prajer Zdeněk</t>
  </si>
  <si>
    <t>Zbránek Martin</t>
  </si>
  <si>
    <t>Dvorník Tomáš</t>
  </si>
  <si>
    <t>Wolf Jan</t>
  </si>
  <si>
    <t>Zouna Jiří</t>
  </si>
  <si>
    <t>Šauer Jiří</t>
  </si>
  <si>
    <t>KDG Štemberk</t>
  </si>
  <si>
    <t>Jž</t>
  </si>
  <si>
    <t>SK Tempo Praha</t>
  </si>
  <si>
    <t>Kat</t>
  </si>
  <si>
    <t>VT</t>
  </si>
  <si>
    <t>Bíreš Jan</t>
  </si>
  <si>
    <t>1.MGC Děkanka Praha</t>
  </si>
  <si>
    <t>Junioři</t>
  </si>
  <si>
    <t>Žáci</t>
  </si>
  <si>
    <t>Senioři</t>
  </si>
  <si>
    <t>7.</t>
  </si>
  <si>
    <t>8.</t>
  </si>
  <si>
    <t>PB spočtené</t>
  </si>
  <si>
    <t>PB tabulkové</t>
  </si>
  <si>
    <t xml:space="preserve">Průměr mužů </t>
  </si>
  <si>
    <t>Ø</t>
  </si>
  <si>
    <t>body</t>
  </si>
  <si>
    <t>bon.</t>
  </si>
  <si>
    <t>Σ b.</t>
  </si>
  <si>
    <t>2.</t>
  </si>
  <si>
    <t>I.</t>
  </si>
  <si>
    <t>II.</t>
  </si>
  <si>
    <t>III.</t>
  </si>
  <si>
    <t>IV.</t>
  </si>
  <si>
    <t>prémie na PB/3</t>
  </si>
  <si>
    <t>Berka Lukáš</t>
  </si>
  <si>
    <t>Petrů Martin</t>
  </si>
  <si>
    <t>Kubantová Lucie</t>
  </si>
  <si>
    <t>Lišková Petra</t>
  </si>
  <si>
    <t>Nečekalová Marcela</t>
  </si>
  <si>
    <t>Birešová Vlasta</t>
  </si>
  <si>
    <t>xxx</t>
  </si>
  <si>
    <t>Tuháček Jaroslav</t>
  </si>
  <si>
    <t>Výsledková listina</t>
  </si>
  <si>
    <t>ETERNIT</t>
  </si>
  <si>
    <t>4.BOHEMIA TOUR 2005 Ústí n.L.</t>
  </si>
  <si>
    <t>Ředitel turnaje : Roman Löffelmann</t>
  </si>
  <si>
    <t>4.Bohemia Tour Ústí nad Labem 2005 - 15-16.10.2005</t>
  </si>
  <si>
    <t>2.kolo I.smíšené ligy - oblast Čechy   sezóna 2005/06</t>
  </si>
  <si>
    <t>body:</t>
  </si>
  <si>
    <t>SKDG Chomutov</t>
  </si>
  <si>
    <t>SK Tempo Praha "B"</t>
  </si>
  <si>
    <t>Lipmann milan</t>
  </si>
  <si>
    <t>Čech Vladimír ml.</t>
  </si>
  <si>
    <t>Hradečtí Orli</t>
  </si>
  <si>
    <t>MGK Ústí n.L.</t>
  </si>
  <si>
    <t>Tomaštik Pavel</t>
  </si>
  <si>
    <t>Pořadí ve 2.kole I.ligy 2005/06</t>
  </si>
  <si>
    <t>Celkové pořadí po 2.kole</t>
  </si>
  <si>
    <t>skore</t>
  </si>
  <si>
    <t>Tempo Praha "B"</t>
  </si>
  <si>
    <t>Tempo Praha B</t>
  </si>
  <si>
    <t>2.kolo I.seniorské ligy - oblast Čechy   sezóna 2005/06</t>
  </si>
  <si>
    <t>Františkovy lázně</t>
  </si>
  <si>
    <t>Děkanka Praha</t>
  </si>
  <si>
    <t>Bireš Jan</t>
  </si>
  <si>
    <t>Dočkal Lubomír st.</t>
  </si>
  <si>
    <t>GC Rakovník</t>
  </si>
  <si>
    <t>Tempo Praha</t>
  </si>
  <si>
    <t>2.kolo I.ženské ligy - oblast Čechy   sezóna 2005/06</t>
  </si>
  <si>
    <t>TJ Hraničář Cheb</t>
  </si>
  <si>
    <t>Tj Hraničář Cheb</t>
  </si>
  <si>
    <t>Františkovy Lázně</t>
  </si>
  <si>
    <t>37?</t>
  </si>
  <si>
    <t>3?</t>
  </si>
  <si>
    <t>15. - 16.10.2005</t>
  </si>
  <si>
    <t>Lumír Benda</t>
  </si>
  <si>
    <t>R. Löffelmann, L. Benda, R. Fischer, F. Nečekal st., L. Dočkal  st.</t>
  </si>
  <si>
    <r>
      <t>Rozhodčí</t>
    </r>
    <r>
      <rPr>
        <b/>
        <sz val="12"/>
        <rFont val="Garamond"/>
        <family val="1"/>
      </rPr>
      <t xml:space="preserve"> : Libor Vančura, Petr Vosmík</t>
    </r>
  </si>
  <si>
    <t>24                                M</t>
  </si>
  <si>
    <t>7,8</t>
  </si>
  <si>
    <t>0,8</t>
  </si>
  <si>
    <t>0,6</t>
  </si>
  <si>
    <t>22,2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</si>
</sst>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29">
    <font>
      <sz val="10"/>
      <name val="Arial"/>
      <family val="0"/>
    </font>
    <font>
      <b/>
      <sz val="10"/>
      <name val="Garamond"/>
      <family val="1"/>
    </font>
    <font>
      <sz val="10"/>
      <color indexed="8"/>
      <name val="Garamond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sz val="10"/>
      <name val="Garamond"/>
      <family val="1"/>
    </font>
    <font>
      <i/>
      <sz val="8"/>
      <name val="Garamond"/>
      <family val="1"/>
    </font>
    <font>
      <b/>
      <sz val="8"/>
      <name val="Garamond"/>
      <family val="1"/>
    </font>
    <font>
      <i/>
      <sz val="10"/>
      <name val="Garamond"/>
      <family val="1"/>
    </font>
    <font>
      <b/>
      <sz val="48"/>
      <name val="Garamond"/>
      <family val="1"/>
    </font>
    <font>
      <b/>
      <sz val="30"/>
      <name val="Garamond"/>
      <family val="1"/>
    </font>
    <font>
      <b/>
      <sz val="20"/>
      <name val="Garamond"/>
      <family val="1"/>
    </font>
    <font>
      <b/>
      <sz val="14"/>
      <name val="Garamond"/>
      <family val="1"/>
    </font>
    <font>
      <b/>
      <sz val="1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8"/>
      <name val="Garamond"/>
      <family val="1"/>
    </font>
    <font>
      <sz val="10"/>
      <name val="Arial CE"/>
      <family val="2"/>
    </font>
    <font>
      <b/>
      <sz val="7"/>
      <name val="Arial CE"/>
      <family val="2"/>
    </font>
    <font>
      <sz val="8"/>
      <name val="Arial"/>
      <family val="0"/>
    </font>
    <font>
      <sz val="8"/>
      <color indexed="11"/>
      <name val="Arial CE"/>
      <family val="0"/>
    </font>
    <font>
      <sz val="8"/>
      <color indexed="10"/>
      <name val="Arial CE"/>
      <family val="0"/>
    </font>
    <font>
      <sz val="8"/>
      <color indexed="12"/>
      <name val="Arial CE"/>
      <family val="0"/>
    </font>
    <font>
      <b/>
      <sz val="20"/>
      <name val="Arial"/>
      <family val="2"/>
    </font>
    <font>
      <b/>
      <sz val="12"/>
      <name val="Garamond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2" borderId="1" xfId="0" applyFont="1" applyFill="1" applyBorder="1" applyAlignment="1">
      <alignment horizontal="center"/>
    </xf>
    <xf numFmtId="2" fontId="7" fillId="0" borderId="0" xfId="0" applyNumberFormat="1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9" fillId="2" borderId="2" xfId="0" applyFont="1" applyFill="1" applyBorder="1" applyAlignment="1">
      <alignment horizontal="left"/>
    </xf>
    <xf numFmtId="0" fontId="18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9" fillId="0" borderId="3" xfId="0" applyFont="1" applyBorder="1" applyAlignment="1">
      <alignment horizontal="left"/>
    </xf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8" fillId="0" borderId="5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2" borderId="6" xfId="0" applyFont="1" applyFill="1" applyBorder="1" applyAlignment="1">
      <alignment/>
    </xf>
    <xf numFmtId="0" fontId="17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7" fillId="4" borderId="6" xfId="0" applyFont="1" applyFill="1" applyBorder="1" applyAlignment="1">
      <alignment/>
    </xf>
    <xf numFmtId="0" fontId="17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2" borderId="9" xfId="0" applyFont="1" applyFill="1" applyBorder="1" applyAlignment="1">
      <alignment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4" borderId="9" xfId="0" applyFont="1" applyFill="1" applyBorder="1" applyAlignment="1">
      <alignment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17" fillId="2" borderId="1" xfId="0" applyFont="1" applyFill="1" applyBorder="1" applyAlignment="1">
      <alignment/>
    </xf>
    <xf numFmtId="0" fontId="17" fillId="2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/>
    </xf>
    <xf numFmtId="0" fontId="17" fillId="4" borderId="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17" fillId="2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2" fillId="2" borderId="1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14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0000"/>
      </font>
      <border/>
    </dxf>
    <dxf>
      <font>
        <color rgb="FF00FF00"/>
      </font>
      <border/>
    </dxf>
    <dxf>
      <font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locha\minigolf\vysledky\2004\OTJ\minigolf\vysledky\2004\OTJ\2.OPEN%202004-%20bez%20v&#253;s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"/>
      <sheetName val="Start list"/>
      <sheetName val="Semifin."/>
      <sheetName val="Finále"/>
      <sheetName val="Výsledky"/>
      <sheetName val="LigaV"/>
      <sheetName val="Liga"/>
      <sheetName val="Plotr1"/>
      <sheetName val="Seznam"/>
      <sheetName val="Čas.rozpis"/>
      <sheetName val="Titul"/>
      <sheetName val="Help"/>
      <sheetName val="Statistika"/>
      <sheetName val="Plotr2"/>
      <sheetName val="LigaCTM"/>
      <sheetName val="Plotr3"/>
      <sheetName val="Dtab1"/>
      <sheetName val="Dtab"/>
      <sheetName val="Muži"/>
      <sheetName val="Ženy"/>
      <sheetName val="Senioři"/>
      <sheetName val="Junioři"/>
      <sheetName val="Žáci"/>
      <sheetName val="DATA"/>
      <sheetName val="BODY"/>
      <sheetName val="BOprůVš"/>
      <sheetName val="BODYMčr"/>
      <sheetName val="BODYGp"/>
      <sheetName val="BODYOp"/>
      <sheetName val="BODYP-Z"/>
    </sheetNames>
    <sheetDataSet>
      <sheetData sheetId="23">
        <row r="7">
          <cell r="A7" t="str">
            <v>Místo turnaje</v>
          </cell>
          <cell r="B7" t="str">
            <v>Ústí nad Labem</v>
          </cell>
        </row>
        <row r="8">
          <cell r="A8" t="str">
            <v>Hl.Rozhodčí    :</v>
          </cell>
        </row>
        <row r="10">
          <cell r="A10" t="str">
            <v>   JURY 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7"/>
  <sheetViews>
    <sheetView tabSelected="1" zoomScale="75" zoomScaleNormal="75" workbookViewId="0" topLeftCell="A15">
      <selection activeCell="L180" sqref="L180"/>
    </sheetView>
  </sheetViews>
  <sheetFormatPr defaultColWidth="9.140625" defaultRowHeight="12.75"/>
  <cols>
    <col min="10" max="10" width="8.00390625" style="0" customWidth="1"/>
    <col min="11" max="11" width="3.28125" style="0" customWidth="1"/>
  </cols>
  <sheetData>
    <row r="3" ht="12.75">
      <c r="C3" s="19"/>
    </row>
    <row r="12" spans="1:11" ht="61.5">
      <c r="A12" s="107" t="s">
        <v>546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6" spans="1:11" ht="61.5">
      <c r="A16" s="107" t="s">
        <v>547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</row>
    <row r="17" spans="1:11" ht="61.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61.5">
      <c r="A18" s="109" t="s">
        <v>548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</row>
    <row r="19" ht="26.25">
      <c r="D19" s="101" t="s">
        <v>578</v>
      </c>
    </row>
    <row r="20" spans="1:11" ht="26.25">
      <c r="A20" s="110" t="s">
        <v>549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</row>
    <row r="31" spans="1:11" ht="18.75">
      <c r="A31" s="104" t="str">
        <f>'[1]DATA'!A10</f>
        <v>   JURY :</v>
      </c>
      <c r="B31" s="104"/>
      <c r="C31" s="105" t="s">
        <v>580</v>
      </c>
      <c r="D31" s="105"/>
      <c r="E31" s="105"/>
      <c r="F31" s="105"/>
      <c r="G31" s="105"/>
      <c r="H31" s="105"/>
      <c r="I31" s="105"/>
      <c r="J31" s="105"/>
      <c r="K31" s="105"/>
    </row>
    <row r="33" spans="1:11" ht="18.75">
      <c r="A33" s="104" t="str">
        <f>'[1]DATA'!A7</f>
        <v>Místo turnaje</v>
      </c>
      <c r="B33" s="104"/>
      <c r="C33" s="106" t="str">
        <f>'[1]DATA'!B7</f>
        <v>Ústí nad Labem</v>
      </c>
      <c r="D33" s="106"/>
      <c r="E33" s="106"/>
      <c r="F33" s="106"/>
      <c r="G33" s="106"/>
      <c r="H33" s="106"/>
      <c r="I33" s="106"/>
      <c r="J33" s="106"/>
      <c r="K33" s="106"/>
    </row>
    <row r="34" spans="1:2" ht="12.75">
      <c r="A34" s="18"/>
      <c r="B34" s="18"/>
    </row>
    <row r="35" spans="1:11" ht="18.75">
      <c r="A35" s="104" t="str">
        <f>'[1]DATA'!A8</f>
        <v>Hl.Rozhodčí    :</v>
      </c>
      <c r="B35" s="104"/>
      <c r="C35" s="105" t="s">
        <v>579</v>
      </c>
      <c r="D35" s="105"/>
      <c r="E35" s="105"/>
      <c r="F35" s="105"/>
      <c r="G35" s="105"/>
      <c r="H35" s="105"/>
      <c r="I35" s="105"/>
      <c r="J35" s="105"/>
      <c r="K35" s="105"/>
    </row>
    <row r="36" spans="1:2" ht="12.75">
      <c r="A36" s="18"/>
      <c r="B36" s="18"/>
    </row>
    <row r="37" spans="1:11" ht="18.75">
      <c r="A37" s="30"/>
      <c r="B37" s="106" t="s">
        <v>581</v>
      </c>
      <c r="C37" s="105"/>
      <c r="D37" s="105"/>
      <c r="E37" s="105"/>
      <c r="F37" s="105"/>
      <c r="G37" s="105"/>
      <c r="H37" s="105"/>
      <c r="I37" s="105"/>
      <c r="J37" s="105"/>
      <c r="K37" s="105"/>
    </row>
  </sheetData>
  <mergeCells count="11">
    <mergeCell ref="A12:K12"/>
    <mergeCell ref="A16:K16"/>
    <mergeCell ref="A18:K18"/>
    <mergeCell ref="A20:K20"/>
    <mergeCell ref="A35:B35"/>
    <mergeCell ref="C35:K35"/>
    <mergeCell ref="B37:K37"/>
    <mergeCell ref="A31:B31"/>
    <mergeCell ref="C31:K31"/>
    <mergeCell ref="A33:B33"/>
    <mergeCell ref="C33:K33"/>
  </mergeCells>
  <printOptions/>
  <pageMargins left="0.1968503937007874" right="0" top="0.3937007874015748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73"/>
  <sheetViews>
    <sheetView tabSelected="1" workbookViewId="0" topLeftCell="A261">
      <selection activeCell="L180" sqref="L180"/>
    </sheetView>
  </sheetViews>
  <sheetFormatPr defaultColWidth="9.140625" defaultRowHeight="12.75"/>
  <cols>
    <col min="1" max="1" width="6.8515625" style="11" customWidth="1"/>
    <col min="2" max="2" width="18.00390625" style="11" customWidth="1"/>
    <col min="3" max="3" width="23.7109375" style="11" customWidth="1"/>
    <col min="4" max="4" width="4.00390625" style="11" customWidth="1"/>
    <col min="5" max="5" width="3.7109375" style="11" customWidth="1"/>
  </cols>
  <sheetData>
    <row r="2" spans="1:5" ht="22.5" customHeight="1">
      <c r="A2" s="7" t="s">
        <v>33</v>
      </c>
      <c r="B2" s="7" t="s">
        <v>34</v>
      </c>
      <c r="C2" s="7" t="s">
        <v>35</v>
      </c>
      <c r="D2" s="7" t="s">
        <v>516</v>
      </c>
      <c r="E2" s="7" t="s">
        <v>517</v>
      </c>
    </row>
    <row r="3" spans="1:5" ht="12.75" customHeight="1">
      <c r="A3" s="8">
        <v>1450</v>
      </c>
      <c r="B3" s="2" t="s">
        <v>38</v>
      </c>
      <c r="C3" s="9" t="s">
        <v>14</v>
      </c>
      <c r="D3" s="10" t="s">
        <v>13</v>
      </c>
      <c r="E3" s="10">
        <v>3</v>
      </c>
    </row>
    <row r="4" spans="1:5" ht="12.75" customHeight="1">
      <c r="A4" s="8">
        <v>1100</v>
      </c>
      <c r="B4" s="2" t="s">
        <v>39</v>
      </c>
      <c r="C4" s="9" t="s">
        <v>459</v>
      </c>
      <c r="D4" s="10" t="s">
        <v>13</v>
      </c>
      <c r="E4" s="10">
        <v>1</v>
      </c>
    </row>
    <row r="5" spans="1:5" ht="12.75" customHeight="1">
      <c r="A5" s="8"/>
      <c r="B5" s="2" t="s">
        <v>503</v>
      </c>
      <c r="C5" s="9" t="s">
        <v>479</v>
      </c>
      <c r="D5" s="10"/>
      <c r="E5" s="10"/>
    </row>
    <row r="6" spans="1:5" ht="12.75" customHeight="1">
      <c r="A6" s="8">
        <v>2863</v>
      </c>
      <c r="B6" s="2" t="s">
        <v>40</v>
      </c>
      <c r="C6" s="9" t="s">
        <v>482</v>
      </c>
      <c r="D6" s="10" t="s">
        <v>20</v>
      </c>
      <c r="E6" s="10">
        <v>0</v>
      </c>
    </row>
    <row r="7" spans="1:5" ht="12.75" customHeight="1">
      <c r="A7" s="8">
        <v>328</v>
      </c>
      <c r="B7" s="2" t="s">
        <v>41</v>
      </c>
      <c r="C7" s="9" t="s">
        <v>14</v>
      </c>
      <c r="D7" s="10" t="s">
        <v>26</v>
      </c>
      <c r="E7" s="10">
        <v>5</v>
      </c>
    </row>
    <row r="8" spans="1:5" ht="12.75" customHeight="1">
      <c r="A8" s="8">
        <v>59</v>
      </c>
      <c r="B8" s="2" t="s">
        <v>42</v>
      </c>
      <c r="C8" s="9" t="s">
        <v>513</v>
      </c>
      <c r="D8" s="10" t="s">
        <v>26</v>
      </c>
      <c r="E8" s="10">
        <v>4</v>
      </c>
    </row>
    <row r="9" spans="1:5" ht="12.75" customHeight="1">
      <c r="A9" s="8">
        <v>1059</v>
      </c>
      <c r="B9" s="2" t="s">
        <v>43</v>
      </c>
      <c r="C9" s="9" t="s">
        <v>460</v>
      </c>
      <c r="D9" s="10" t="s">
        <v>13</v>
      </c>
      <c r="E9" s="10">
        <v>1</v>
      </c>
    </row>
    <row r="10" spans="1:5" ht="12.75" customHeight="1">
      <c r="A10" s="8">
        <v>3080</v>
      </c>
      <c r="B10" s="2" t="s">
        <v>44</v>
      </c>
      <c r="C10" s="9" t="s">
        <v>486</v>
      </c>
      <c r="D10" s="10" t="s">
        <v>514</v>
      </c>
      <c r="E10" s="10">
        <v>5</v>
      </c>
    </row>
    <row r="11" spans="1:5" ht="12.75" customHeight="1">
      <c r="A11" s="8">
        <v>2332</v>
      </c>
      <c r="B11" s="2" t="s">
        <v>45</v>
      </c>
      <c r="C11" s="9" t="s">
        <v>460</v>
      </c>
      <c r="D11" s="10" t="s">
        <v>20</v>
      </c>
      <c r="E11" s="10">
        <v>1</v>
      </c>
    </row>
    <row r="12" spans="1:5" ht="12.75" customHeight="1">
      <c r="A12" s="8">
        <v>365</v>
      </c>
      <c r="B12" s="2" t="s">
        <v>46</v>
      </c>
      <c r="C12" s="9" t="s">
        <v>12</v>
      </c>
      <c r="D12" s="10" t="s">
        <v>26</v>
      </c>
      <c r="E12" s="10">
        <v>2</v>
      </c>
    </row>
    <row r="13" spans="1:5" ht="12.75" customHeight="1">
      <c r="A13" s="8">
        <v>746</v>
      </c>
      <c r="B13" s="9" t="s">
        <v>47</v>
      </c>
      <c r="C13" s="9" t="s">
        <v>474</v>
      </c>
      <c r="D13" s="10" t="s">
        <v>13</v>
      </c>
      <c r="E13" s="10">
        <v>2</v>
      </c>
    </row>
    <row r="14" spans="1:5" ht="12.75" customHeight="1">
      <c r="A14" s="8">
        <v>2774</v>
      </c>
      <c r="B14" s="9" t="s">
        <v>48</v>
      </c>
      <c r="C14" s="9" t="s">
        <v>474</v>
      </c>
      <c r="D14" s="10" t="s">
        <v>20</v>
      </c>
      <c r="E14" s="10">
        <v>2</v>
      </c>
    </row>
    <row r="15" spans="1:5" ht="12.75" customHeight="1">
      <c r="A15" s="12">
        <v>1150</v>
      </c>
      <c r="B15" s="13" t="s">
        <v>49</v>
      </c>
      <c r="C15" s="13" t="s">
        <v>463</v>
      </c>
      <c r="D15" s="14" t="s">
        <v>13</v>
      </c>
      <c r="E15" s="14">
        <v>4</v>
      </c>
    </row>
    <row r="16" spans="1:5" ht="12.75" customHeight="1">
      <c r="A16" s="8">
        <v>2651</v>
      </c>
      <c r="B16" s="9" t="s">
        <v>50</v>
      </c>
      <c r="C16" s="9" t="s">
        <v>475</v>
      </c>
      <c r="D16" s="10" t="s">
        <v>20</v>
      </c>
      <c r="E16" s="10">
        <v>4</v>
      </c>
    </row>
    <row r="17" spans="1:5" ht="12.75" customHeight="1">
      <c r="A17" s="8">
        <v>2886</v>
      </c>
      <c r="B17" s="9" t="s">
        <v>541</v>
      </c>
      <c r="C17" s="9" t="s">
        <v>515</v>
      </c>
      <c r="D17" s="10" t="s">
        <v>20</v>
      </c>
      <c r="E17" s="10">
        <v>3</v>
      </c>
    </row>
    <row r="18" spans="1:5" ht="12.75" customHeight="1">
      <c r="A18" s="8">
        <v>3047</v>
      </c>
      <c r="B18" s="9" t="s">
        <v>51</v>
      </c>
      <c r="C18" s="9" t="s">
        <v>477</v>
      </c>
      <c r="D18" s="10" t="s">
        <v>514</v>
      </c>
      <c r="E18" s="10">
        <v>5</v>
      </c>
    </row>
    <row r="19" spans="1:5" ht="12.75" customHeight="1">
      <c r="A19" s="8">
        <v>1376</v>
      </c>
      <c r="B19" s="9" t="s">
        <v>52</v>
      </c>
      <c r="C19" s="9" t="s">
        <v>12</v>
      </c>
      <c r="D19" s="10" t="s">
        <v>13</v>
      </c>
      <c r="E19" s="10">
        <v>1</v>
      </c>
    </row>
    <row r="20" spans="1:5" ht="12.75" customHeight="1">
      <c r="A20" s="8">
        <v>652</v>
      </c>
      <c r="B20" s="9" t="s">
        <v>518</v>
      </c>
      <c r="C20" s="9" t="s">
        <v>463</v>
      </c>
      <c r="D20" s="10" t="s">
        <v>26</v>
      </c>
      <c r="E20" s="10">
        <v>1</v>
      </c>
    </row>
    <row r="21" spans="1:5" ht="12.75" customHeight="1">
      <c r="A21" s="8">
        <v>1099</v>
      </c>
      <c r="B21" s="9" t="s">
        <v>53</v>
      </c>
      <c r="C21" s="9" t="s">
        <v>459</v>
      </c>
      <c r="D21" s="10" t="s">
        <v>26</v>
      </c>
      <c r="E21" s="10">
        <v>2</v>
      </c>
    </row>
    <row r="22" spans="1:5" ht="12.75" customHeight="1">
      <c r="A22" s="8">
        <v>600</v>
      </c>
      <c r="B22" s="9" t="s">
        <v>54</v>
      </c>
      <c r="C22" s="9" t="s">
        <v>485</v>
      </c>
      <c r="D22" s="10" t="s">
        <v>20</v>
      </c>
      <c r="E22" s="10">
        <v>5</v>
      </c>
    </row>
    <row r="23" spans="1:5" ht="12.75" customHeight="1">
      <c r="A23" s="8">
        <v>225</v>
      </c>
      <c r="B23" s="9" t="s">
        <v>55</v>
      </c>
      <c r="C23" s="9" t="s">
        <v>476</v>
      </c>
      <c r="D23" s="10" t="s">
        <v>26</v>
      </c>
      <c r="E23" s="10">
        <v>4</v>
      </c>
    </row>
    <row r="24" spans="1:5" ht="12.75" customHeight="1">
      <c r="A24" s="8">
        <v>2570</v>
      </c>
      <c r="B24" s="9" t="s">
        <v>56</v>
      </c>
      <c r="C24" s="9" t="s">
        <v>476</v>
      </c>
      <c r="D24" s="10" t="s">
        <v>20</v>
      </c>
      <c r="E24" s="10">
        <v>3</v>
      </c>
    </row>
    <row r="25" spans="1:5" ht="12.75" customHeight="1">
      <c r="A25" s="8">
        <v>2868</v>
      </c>
      <c r="B25" s="9" t="s">
        <v>57</v>
      </c>
      <c r="C25" s="9" t="s">
        <v>461</v>
      </c>
      <c r="D25" s="10" t="s">
        <v>20</v>
      </c>
      <c r="E25" s="10">
        <v>4</v>
      </c>
    </row>
    <row r="26" spans="1:5" ht="12.75" customHeight="1">
      <c r="A26" s="8">
        <v>1372</v>
      </c>
      <c r="B26" s="9" t="s">
        <v>58</v>
      </c>
      <c r="C26" s="9" t="s">
        <v>461</v>
      </c>
      <c r="D26" s="10" t="s">
        <v>13</v>
      </c>
      <c r="E26" s="10">
        <v>3</v>
      </c>
    </row>
    <row r="27" spans="1:5" ht="12.75" customHeight="1">
      <c r="A27" s="8">
        <v>1371</v>
      </c>
      <c r="B27" s="9" t="s">
        <v>59</v>
      </c>
      <c r="C27" s="9" t="s">
        <v>461</v>
      </c>
      <c r="D27" s="10" t="s">
        <v>13</v>
      </c>
      <c r="E27" s="10">
        <v>2</v>
      </c>
    </row>
    <row r="28" spans="1:5" ht="12.75" customHeight="1">
      <c r="A28" s="8">
        <v>2986</v>
      </c>
      <c r="B28" s="9" t="s">
        <v>60</v>
      </c>
      <c r="C28" s="9" t="s">
        <v>483</v>
      </c>
      <c r="D28" s="10" t="s">
        <v>514</v>
      </c>
      <c r="E28" s="10">
        <v>5</v>
      </c>
    </row>
    <row r="29" spans="1:5" ht="12.75" customHeight="1">
      <c r="A29" s="8">
        <v>1756</v>
      </c>
      <c r="B29" s="9" t="s">
        <v>61</v>
      </c>
      <c r="C29" s="9" t="s">
        <v>467</v>
      </c>
      <c r="D29" s="10" t="s">
        <v>13</v>
      </c>
      <c r="E29" s="10">
        <v>3</v>
      </c>
    </row>
    <row r="30" spans="1:5" ht="12.75" customHeight="1">
      <c r="A30" s="8">
        <v>1542</v>
      </c>
      <c r="B30" s="15" t="s">
        <v>62</v>
      </c>
      <c r="C30" s="15" t="s">
        <v>459</v>
      </c>
      <c r="D30" s="10" t="s">
        <v>13</v>
      </c>
      <c r="E30" s="10" t="s">
        <v>13</v>
      </c>
    </row>
    <row r="31" spans="1:5" ht="12.75" customHeight="1">
      <c r="A31" s="8">
        <v>2396</v>
      </c>
      <c r="B31" s="15" t="s">
        <v>66</v>
      </c>
      <c r="C31" s="15" t="s">
        <v>476</v>
      </c>
      <c r="D31" s="10" t="s">
        <v>13</v>
      </c>
      <c r="E31" s="10">
        <v>3</v>
      </c>
    </row>
    <row r="32" spans="1:5" ht="12.75" customHeight="1">
      <c r="A32" s="8">
        <v>2395</v>
      </c>
      <c r="B32" s="15" t="s">
        <v>67</v>
      </c>
      <c r="C32" s="15" t="s">
        <v>476</v>
      </c>
      <c r="D32" s="10" t="s">
        <v>26</v>
      </c>
      <c r="E32" s="10">
        <v>3</v>
      </c>
    </row>
    <row r="33" spans="1:5" ht="12.75" customHeight="1">
      <c r="A33" s="8">
        <v>3089</v>
      </c>
      <c r="B33" s="15" t="s">
        <v>68</v>
      </c>
      <c r="C33" s="15" t="s">
        <v>483</v>
      </c>
      <c r="D33" s="10" t="s">
        <v>20</v>
      </c>
      <c r="E33" s="10">
        <v>5</v>
      </c>
    </row>
    <row r="34" spans="1:5" ht="12.75" customHeight="1">
      <c r="A34" s="16">
        <v>609</v>
      </c>
      <c r="B34" s="15" t="s">
        <v>69</v>
      </c>
      <c r="C34" s="15" t="s">
        <v>474</v>
      </c>
      <c r="D34" s="16" t="s">
        <v>13</v>
      </c>
      <c r="E34" s="16">
        <v>3</v>
      </c>
    </row>
    <row r="35" spans="1:5" ht="12.75" customHeight="1">
      <c r="A35" s="16">
        <v>1968</v>
      </c>
      <c r="B35" s="15" t="s">
        <v>70</v>
      </c>
      <c r="C35" s="15" t="s">
        <v>473</v>
      </c>
      <c r="D35" s="16" t="s">
        <v>13</v>
      </c>
      <c r="E35" s="16">
        <v>2</v>
      </c>
    </row>
    <row r="36" spans="1:5" ht="12.75" customHeight="1">
      <c r="A36" s="16">
        <v>2528</v>
      </c>
      <c r="B36" s="15" t="s">
        <v>71</v>
      </c>
      <c r="C36" s="15" t="s">
        <v>14</v>
      </c>
      <c r="D36" s="16" t="s">
        <v>28</v>
      </c>
      <c r="E36" s="16">
        <v>3</v>
      </c>
    </row>
    <row r="37" spans="1:5" ht="12.75" customHeight="1">
      <c r="A37" s="16">
        <v>783</v>
      </c>
      <c r="B37" s="15" t="s">
        <v>71</v>
      </c>
      <c r="C37" s="15" t="s">
        <v>14</v>
      </c>
      <c r="D37" s="16" t="s">
        <v>26</v>
      </c>
      <c r="E37" s="16">
        <v>3</v>
      </c>
    </row>
    <row r="38" spans="1:5" ht="12.75" customHeight="1">
      <c r="A38" s="16">
        <v>3074</v>
      </c>
      <c r="B38" s="15" t="s">
        <v>72</v>
      </c>
      <c r="C38" s="15" t="s">
        <v>492</v>
      </c>
      <c r="D38" s="16" t="s">
        <v>13</v>
      </c>
      <c r="E38" s="16">
        <v>4</v>
      </c>
    </row>
    <row r="39" spans="1:5" ht="12.75" customHeight="1">
      <c r="A39" s="16">
        <v>1136</v>
      </c>
      <c r="B39" s="15" t="s">
        <v>73</v>
      </c>
      <c r="C39" s="15" t="s">
        <v>459</v>
      </c>
      <c r="D39" s="16" t="s">
        <v>26</v>
      </c>
      <c r="E39" s="16">
        <v>2</v>
      </c>
    </row>
    <row r="40" spans="1:5" ht="12.75" customHeight="1">
      <c r="A40" s="16">
        <v>2049</v>
      </c>
      <c r="B40" s="15" t="s">
        <v>74</v>
      </c>
      <c r="C40" s="15"/>
      <c r="D40" s="16" t="s">
        <v>13</v>
      </c>
      <c r="E40" s="16">
        <v>4</v>
      </c>
    </row>
    <row r="41" spans="1:5" ht="12.75" customHeight="1">
      <c r="A41" s="16">
        <v>2590</v>
      </c>
      <c r="B41" s="15" t="s">
        <v>75</v>
      </c>
      <c r="C41" s="15" t="s">
        <v>466</v>
      </c>
      <c r="D41" s="16" t="s">
        <v>28</v>
      </c>
      <c r="E41" s="16" t="s">
        <v>13</v>
      </c>
    </row>
    <row r="42" spans="1:5" ht="12.75" customHeight="1">
      <c r="A42" s="16">
        <v>2589</v>
      </c>
      <c r="B42" s="15" t="s">
        <v>76</v>
      </c>
      <c r="C42" s="15" t="s">
        <v>466</v>
      </c>
      <c r="D42" s="16" t="s">
        <v>13</v>
      </c>
      <c r="E42" s="16">
        <v>4</v>
      </c>
    </row>
    <row r="43" spans="1:5" ht="12.75" customHeight="1">
      <c r="A43" s="16">
        <v>2966</v>
      </c>
      <c r="B43" s="15" t="s">
        <v>77</v>
      </c>
      <c r="C43" s="15" t="s">
        <v>472</v>
      </c>
      <c r="D43" s="16" t="s">
        <v>514</v>
      </c>
      <c r="E43" s="16">
        <v>2</v>
      </c>
    </row>
    <row r="44" spans="1:5" ht="12.75" customHeight="1">
      <c r="A44" s="16">
        <v>2577</v>
      </c>
      <c r="B44" s="15" t="s">
        <v>78</v>
      </c>
      <c r="C44" s="15" t="s">
        <v>467</v>
      </c>
      <c r="D44" s="16" t="s">
        <v>28</v>
      </c>
      <c r="E44" s="16">
        <v>2</v>
      </c>
    </row>
    <row r="45" spans="1:5" ht="12.75" customHeight="1">
      <c r="A45" s="16">
        <v>2535</v>
      </c>
      <c r="B45" s="15" t="s">
        <v>79</v>
      </c>
      <c r="C45" s="15" t="s">
        <v>475</v>
      </c>
      <c r="D45" s="16" t="s">
        <v>13</v>
      </c>
      <c r="E45" s="16">
        <v>4</v>
      </c>
    </row>
    <row r="46" spans="1:5" ht="12.75" customHeight="1">
      <c r="A46" s="16">
        <v>1387</v>
      </c>
      <c r="B46" s="15" t="s">
        <v>80</v>
      </c>
      <c r="C46" s="15" t="s">
        <v>463</v>
      </c>
      <c r="D46" s="16" t="s">
        <v>26</v>
      </c>
      <c r="E46" s="16">
        <v>3</v>
      </c>
    </row>
    <row r="47" spans="1:5" ht="12.75" customHeight="1">
      <c r="A47" s="16">
        <v>1791</v>
      </c>
      <c r="B47" s="15" t="s">
        <v>81</v>
      </c>
      <c r="C47" s="15" t="s">
        <v>463</v>
      </c>
      <c r="D47" s="16" t="s">
        <v>13</v>
      </c>
      <c r="E47" s="16">
        <v>3</v>
      </c>
    </row>
    <row r="48" spans="1:5" ht="12.75" customHeight="1">
      <c r="A48" s="16">
        <v>1388</v>
      </c>
      <c r="B48" s="15" t="s">
        <v>82</v>
      </c>
      <c r="C48" s="15" t="s">
        <v>463</v>
      </c>
      <c r="D48" s="16" t="s">
        <v>20</v>
      </c>
      <c r="E48" s="16">
        <v>2</v>
      </c>
    </row>
    <row r="49" spans="1:5" ht="12.75" customHeight="1">
      <c r="A49" s="16">
        <v>1689</v>
      </c>
      <c r="B49" s="15" t="s">
        <v>83</v>
      </c>
      <c r="C49" s="15" t="s">
        <v>463</v>
      </c>
      <c r="D49" s="16" t="s">
        <v>20</v>
      </c>
      <c r="E49" s="16">
        <v>1</v>
      </c>
    </row>
    <row r="50" spans="1:5" ht="12.75" customHeight="1">
      <c r="A50" s="16">
        <v>331</v>
      </c>
      <c r="B50" s="15" t="s">
        <v>84</v>
      </c>
      <c r="C50" s="15" t="s">
        <v>477</v>
      </c>
      <c r="D50" s="16" t="s">
        <v>26</v>
      </c>
      <c r="E50" s="16">
        <v>2</v>
      </c>
    </row>
    <row r="51" spans="1:5" ht="12.75" customHeight="1">
      <c r="A51" s="16">
        <v>3019</v>
      </c>
      <c r="B51" s="15" t="s">
        <v>85</v>
      </c>
      <c r="C51" s="15" t="s">
        <v>483</v>
      </c>
      <c r="D51" s="16" t="s">
        <v>514</v>
      </c>
      <c r="E51" s="16">
        <v>5</v>
      </c>
    </row>
    <row r="52" spans="1:5" ht="12.75" customHeight="1">
      <c r="A52" s="16">
        <v>1239</v>
      </c>
      <c r="B52" s="15" t="s">
        <v>86</v>
      </c>
      <c r="C52" s="15" t="s">
        <v>465</v>
      </c>
      <c r="D52" s="16" t="s">
        <v>13</v>
      </c>
      <c r="E52" s="16">
        <v>3</v>
      </c>
    </row>
    <row r="53" spans="1:5" ht="12.75" customHeight="1">
      <c r="A53" s="16">
        <v>2034</v>
      </c>
      <c r="B53" s="15" t="s">
        <v>87</v>
      </c>
      <c r="C53" s="15" t="s">
        <v>464</v>
      </c>
      <c r="D53" s="16" t="s">
        <v>28</v>
      </c>
      <c r="E53" s="16" t="s">
        <v>13</v>
      </c>
    </row>
    <row r="54" spans="1:5" ht="12.75" customHeight="1">
      <c r="A54" s="16">
        <v>1240</v>
      </c>
      <c r="B54" s="15" t="s">
        <v>88</v>
      </c>
      <c r="C54" s="15" t="s">
        <v>465</v>
      </c>
      <c r="D54" s="16" t="s">
        <v>13</v>
      </c>
      <c r="E54" s="16">
        <v>2</v>
      </c>
    </row>
    <row r="55" spans="1:5" ht="12.75" customHeight="1">
      <c r="A55" s="16">
        <v>1241</v>
      </c>
      <c r="B55" s="15" t="s">
        <v>89</v>
      </c>
      <c r="C55" s="15" t="s">
        <v>464</v>
      </c>
      <c r="D55" s="16" t="s">
        <v>13</v>
      </c>
      <c r="E55" s="16">
        <v>1</v>
      </c>
    </row>
    <row r="56" spans="1:5" ht="12.75" customHeight="1">
      <c r="A56" s="16">
        <v>2874</v>
      </c>
      <c r="B56" s="15" t="s">
        <v>90</v>
      </c>
      <c r="C56" s="15" t="s">
        <v>464</v>
      </c>
      <c r="D56" s="16" t="s">
        <v>514</v>
      </c>
      <c r="E56" s="16">
        <v>3</v>
      </c>
    </row>
    <row r="57" spans="1:5" ht="12.75" customHeight="1">
      <c r="A57" s="16"/>
      <c r="B57" s="15" t="s">
        <v>501</v>
      </c>
      <c r="C57" s="15" t="s">
        <v>465</v>
      </c>
      <c r="D57" s="16"/>
      <c r="E57" s="16"/>
    </row>
    <row r="58" spans="1:5" ht="12.75" customHeight="1">
      <c r="A58" s="16">
        <v>1431</v>
      </c>
      <c r="B58" s="15" t="s">
        <v>91</v>
      </c>
      <c r="C58" s="15" t="s">
        <v>465</v>
      </c>
      <c r="D58" s="16" t="s">
        <v>20</v>
      </c>
      <c r="E58" s="16">
        <v>1</v>
      </c>
    </row>
    <row r="59" spans="1:5" ht="12.75" customHeight="1">
      <c r="A59" s="16">
        <v>2944</v>
      </c>
      <c r="B59" s="15" t="s">
        <v>92</v>
      </c>
      <c r="C59" s="15" t="s">
        <v>470</v>
      </c>
      <c r="D59" s="16" t="s">
        <v>28</v>
      </c>
      <c r="E59" s="16">
        <v>4</v>
      </c>
    </row>
    <row r="60" spans="1:5" ht="12.75" customHeight="1">
      <c r="A60" s="16">
        <v>2630</v>
      </c>
      <c r="B60" s="15" t="s">
        <v>93</v>
      </c>
      <c r="C60" s="15" t="s">
        <v>480</v>
      </c>
      <c r="D60" s="16" t="s">
        <v>26</v>
      </c>
      <c r="E60" s="16">
        <v>5</v>
      </c>
    </row>
    <row r="61" spans="1:5" ht="12.75" customHeight="1">
      <c r="A61" s="16">
        <v>2631</v>
      </c>
      <c r="B61" s="15" t="s">
        <v>94</v>
      </c>
      <c r="C61" s="15" t="s">
        <v>483</v>
      </c>
      <c r="D61" s="16" t="s">
        <v>20</v>
      </c>
      <c r="E61" s="16">
        <v>4</v>
      </c>
    </row>
    <row r="62" spans="1:5" ht="12.75" customHeight="1">
      <c r="A62" s="16">
        <v>1324</v>
      </c>
      <c r="B62" s="15" t="s">
        <v>95</v>
      </c>
      <c r="C62" s="15" t="s">
        <v>461</v>
      </c>
      <c r="D62" s="16" t="s">
        <v>13</v>
      </c>
      <c r="E62" s="16">
        <v>4</v>
      </c>
    </row>
    <row r="63" spans="1:5" ht="12.75" customHeight="1">
      <c r="A63" s="16">
        <v>875</v>
      </c>
      <c r="B63" s="15" t="s">
        <v>96</v>
      </c>
      <c r="C63" s="15" t="s">
        <v>458</v>
      </c>
      <c r="D63" s="16" t="s">
        <v>13</v>
      </c>
      <c r="E63" s="16">
        <v>1</v>
      </c>
    </row>
    <row r="64" spans="1:5" ht="12.75" customHeight="1">
      <c r="A64" s="16">
        <v>1011</v>
      </c>
      <c r="B64" s="15" t="s">
        <v>97</v>
      </c>
      <c r="C64" s="15" t="s">
        <v>492</v>
      </c>
      <c r="D64" s="16" t="s">
        <v>20</v>
      </c>
      <c r="E64" s="16">
        <v>5</v>
      </c>
    </row>
    <row r="65" spans="1:5" ht="12.75" customHeight="1">
      <c r="A65" s="16">
        <v>2899</v>
      </c>
      <c r="B65" s="15" t="s">
        <v>98</v>
      </c>
      <c r="C65" s="15" t="s">
        <v>472</v>
      </c>
      <c r="D65" s="16" t="s">
        <v>514</v>
      </c>
      <c r="E65" s="16">
        <v>3</v>
      </c>
    </row>
    <row r="66" spans="1:5" ht="12.75" customHeight="1">
      <c r="A66" s="16">
        <v>2898</v>
      </c>
      <c r="B66" s="15" t="s">
        <v>99</v>
      </c>
      <c r="C66" s="15" t="s">
        <v>472</v>
      </c>
      <c r="D66" s="16" t="s">
        <v>28</v>
      </c>
      <c r="E66" s="16">
        <v>5</v>
      </c>
    </row>
    <row r="67" spans="1:5" ht="12.75" customHeight="1">
      <c r="A67" s="16"/>
      <c r="B67" s="15" t="s">
        <v>509</v>
      </c>
      <c r="C67" s="15" t="s">
        <v>464</v>
      </c>
      <c r="D67" s="17"/>
      <c r="E67" s="17"/>
    </row>
    <row r="68" spans="1:5" ht="12.75" customHeight="1">
      <c r="A68" s="16">
        <v>3085</v>
      </c>
      <c r="B68" s="15" t="s">
        <v>106</v>
      </c>
      <c r="C68" s="15" t="s">
        <v>467</v>
      </c>
      <c r="D68" s="16" t="s">
        <v>514</v>
      </c>
      <c r="E68" s="16">
        <v>5</v>
      </c>
    </row>
    <row r="69" spans="1:5" ht="12.75" customHeight="1">
      <c r="A69" s="16">
        <v>1890</v>
      </c>
      <c r="B69" s="15" t="s">
        <v>100</v>
      </c>
      <c r="C69" s="15" t="s">
        <v>460</v>
      </c>
      <c r="D69" s="16" t="s">
        <v>13</v>
      </c>
      <c r="E69" s="16">
        <v>3</v>
      </c>
    </row>
    <row r="70" spans="1:5" ht="12.75" customHeight="1">
      <c r="A70" s="16">
        <v>2766</v>
      </c>
      <c r="B70" s="15" t="s">
        <v>101</v>
      </c>
      <c r="C70" s="15" t="s">
        <v>460</v>
      </c>
      <c r="D70" s="16" t="s">
        <v>28</v>
      </c>
      <c r="E70" s="16">
        <v>1</v>
      </c>
    </row>
    <row r="71" spans="1:5" ht="12.75" customHeight="1">
      <c r="A71" s="16">
        <v>2801</v>
      </c>
      <c r="B71" s="15" t="s">
        <v>102</v>
      </c>
      <c r="C71" s="15" t="s">
        <v>479</v>
      </c>
      <c r="D71" s="16" t="s">
        <v>28</v>
      </c>
      <c r="E71" s="16">
        <v>3</v>
      </c>
    </row>
    <row r="72" spans="1:5" ht="12.75" customHeight="1">
      <c r="A72" s="16">
        <v>2902</v>
      </c>
      <c r="B72" s="15" t="s">
        <v>103</v>
      </c>
      <c r="C72" s="15" t="s">
        <v>491</v>
      </c>
      <c r="D72" s="16" t="s">
        <v>28</v>
      </c>
      <c r="E72" s="16">
        <v>5</v>
      </c>
    </row>
    <row r="73" spans="1:5" ht="12.75" customHeight="1">
      <c r="A73" s="16">
        <v>2681</v>
      </c>
      <c r="B73" s="15" t="s">
        <v>104</v>
      </c>
      <c r="C73" s="15" t="s">
        <v>458</v>
      </c>
      <c r="D73" s="16" t="s">
        <v>13</v>
      </c>
      <c r="E73" s="16">
        <v>2</v>
      </c>
    </row>
    <row r="74" spans="1:5" ht="12.75" customHeight="1">
      <c r="A74" s="16">
        <v>1589</v>
      </c>
      <c r="B74" s="15" t="s">
        <v>105</v>
      </c>
      <c r="C74" s="15" t="s">
        <v>14</v>
      </c>
      <c r="D74" s="16" t="s">
        <v>26</v>
      </c>
      <c r="E74" s="16">
        <v>5</v>
      </c>
    </row>
    <row r="75" spans="1:5" ht="12.75" customHeight="1">
      <c r="A75" s="16">
        <v>2932</v>
      </c>
      <c r="B75" s="15" t="s">
        <v>107</v>
      </c>
      <c r="C75" s="15" t="s">
        <v>474</v>
      </c>
      <c r="D75" s="16" t="s">
        <v>13</v>
      </c>
      <c r="E75" s="16">
        <v>4</v>
      </c>
    </row>
    <row r="76" spans="1:5" ht="12.75" customHeight="1">
      <c r="A76" s="16">
        <v>2884</v>
      </c>
      <c r="B76" s="15" t="s">
        <v>108</v>
      </c>
      <c r="C76" s="15" t="s">
        <v>471</v>
      </c>
      <c r="D76" s="16" t="s">
        <v>20</v>
      </c>
      <c r="E76" s="16">
        <v>5</v>
      </c>
    </row>
    <row r="77" spans="1:5" ht="12.75" customHeight="1">
      <c r="A77" s="16">
        <v>2983</v>
      </c>
      <c r="B77" s="15" t="s">
        <v>109</v>
      </c>
      <c r="C77" s="15" t="s">
        <v>483</v>
      </c>
      <c r="D77" s="16" t="s">
        <v>514</v>
      </c>
      <c r="E77" s="16">
        <v>4</v>
      </c>
    </row>
    <row r="78" spans="1:5" ht="12.75" customHeight="1">
      <c r="A78" s="16">
        <v>2846</v>
      </c>
      <c r="B78" s="15" t="s">
        <v>110</v>
      </c>
      <c r="C78" s="15" t="s">
        <v>484</v>
      </c>
      <c r="D78" s="16" t="s">
        <v>26</v>
      </c>
      <c r="E78" s="16">
        <v>3</v>
      </c>
    </row>
    <row r="79" spans="1:5" ht="12.75" customHeight="1">
      <c r="A79" s="16">
        <v>2847</v>
      </c>
      <c r="B79" s="15" t="s">
        <v>111</v>
      </c>
      <c r="C79" s="15" t="s">
        <v>484</v>
      </c>
      <c r="D79" s="16" t="s">
        <v>13</v>
      </c>
      <c r="E79" s="16">
        <v>4</v>
      </c>
    </row>
    <row r="80" spans="1:5" ht="12.75" customHeight="1">
      <c r="A80" s="16">
        <v>2844</v>
      </c>
      <c r="B80" s="15" t="s">
        <v>112</v>
      </c>
      <c r="C80" s="15" t="s">
        <v>12</v>
      </c>
      <c r="D80" s="16" t="s">
        <v>514</v>
      </c>
      <c r="E80" s="16">
        <v>1</v>
      </c>
    </row>
    <row r="81" spans="1:5" ht="12.75" customHeight="1">
      <c r="A81" s="16">
        <v>2845</v>
      </c>
      <c r="B81" s="15" t="s">
        <v>113</v>
      </c>
      <c r="C81" s="15" t="s">
        <v>12</v>
      </c>
      <c r="D81" s="16" t="s">
        <v>514</v>
      </c>
      <c r="E81" s="16">
        <v>2</v>
      </c>
    </row>
    <row r="82" spans="1:5" ht="12.75" customHeight="1">
      <c r="A82" s="16">
        <v>2130</v>
      </c>
      <c r="B82" s="15" t="s">
        <v>114</v>
      </c>
      <c r="C82" s="15" t="s">
        <v>461</v>
      </c>
      <c r="D82" s="16" t="s">
        <v>13</v>
      </c>
      <c r="E82" s="16">
        <v>4</v>
      </c>
    </row>
    <row r="83" spans="1:5" ht="12.75" customHeight="1">
      <c r="A83" s="16">
        <v>170</v>
      </c>
      <c r="B83" s="15" t="s">
        <v>115</v>
      </c>
      <c r="C83" s="15" t="s">
        <v>475</v>
      </c>
      <c r="D83" s="16" t="s">
        <v>26</v>
      </c>
      <c r="E83" s="16">
        <v>2</v>
      </c>
    </row>
    <row r="84" spans="1:5" ht="12.75" customHeight="1">
      <c r="A84" s="16">
        <v>1478</v>
      </c>
      <c r="B84" s="15" t="s">
        <v>116</v>
      </c>
      <c r="C84" s="15" t="s">
        <v>463</v>
      </c>
      <c r="D84" s="16" t="s">
        <v>20</v>
      </c>
      <c r="E84" s="16">
        <v>1</v>
      </c>
    </row>
    <row r="85" spans="1:5" ht="12.75" customHeight="1">
      <c r="A85" s="16">
        <v>1650</v>
      </c>
      <c r="B85" s="15" t="s">
        <v>117</v>
      </c>
      <c r="C85" s="15" t="s">
        <v>14</v>
      </c>
      <c r="D85" s="16" t="s">
        <v>13</v>
      </c>
      <c r="E85" s="16">
        <v>3</v>
      </c>
    </row>
    <row r="86" spans="1:5" ht="12.75" customHeight="1">
      <c r="A86" s="16">
        <v>2397</v>
      </c>
      <c r="B86" s="15" t="s">
        <v>118</v>
      </c>
      <c r="C86" s="15" t="s">
        <v>487</v>
      </c>
      <c r="D86" s="16" t="s">
        <v>13</v>
      </c>
      <c r="E86" s="16" t="s">
        <v>119</v>
      </c>
    </row>
    <row r="87" spans="1:5" ht="12.75" customHeight="1">
      <c r="A87" s="16">
        <v>2817</v>
      </c>
      <c r="B87" s="15" t="s">
        <v>17</v>
      </c>
      <c r="C87" s="15" t="s">
        <v>458</v>
      </c>
      <c r="D87" s="16" t="s">
        <v>13</v>
      </c>
      <c r="E87" s="16">
        <v>4</v>
      </c>
    </row>
    <row r="88" spans="1:5" ht="12.75" customHeight="1">
      <c r="A88" s="16">
        <v>1799</v>
      </c>
      <c r="B88" s="15" t="s">
        <v>120</v>
      </c>
      <c r="C88" s="15" t="s">
        <v>478</v>
      </c>
      <c r="D88" s="16" t="s">
        <v>26</v>
      </c>
      <c r="E88" s="16">
        <v>4</v>
      </c>
    </row>
    <row r="89" spans="1:5" ht="12.75" customHeight="1">
      <c r="A89" s="16">
        <v>2789</v>
      </c>
      <c r="B89" s="15" t="s">
        <v>121</v>
      </c>
      <c r="C89" s="15" t="s">
        <v>466</v>
      </c>
      <c r="D89" s="16" t="s">
        <v>514</v>
      </c>
      <c r="E89" s="16">
        <v>2</v>
      </c>
    </row>
    <row r="90" spans="1:5" ht="12.75" customHeight="1">
      <c r="A90" s="16">
        <v>719</v>
      </c>
      <c r="B90" s="15" t="s">
        <v>122</v>
      </c>
      <c r="C90" s="15" t="s">
        <v>476</v>
      </c>
      <c r="D90" s="16" t="s">
        <v>13</v>
      </c>
      <c r="E90" s="16">
        <v>3</v>
      </c>
    </row>
    <row r="91" spans="1:5" ht="12.75" customHeight="1">
      <c r="A91" s="16">
        <v>973</v>
      </c>
      <c r="B91" s="15" t="s">
        <v>123</v>
      </c>
      <c r="C91" s="15"/>
      <c r="D91" s="16" t="s">
        <v>26</v>
      </c>
      <c r="E91" s="16">
        <v>5</v>
      </c>
    </row>
    <row r="92" spans="1:5" ht="12.75" customHeight="1">
      <c r="A92" s="16">
        <v>1934</v>
      </c>
      <c r="B92" s="15" t="s">
        <v>31</v>
      </c>
      <c r="C92" s="15" t="s">
        <v>12</v>
      </c>
      <c r="D92" s="16" t="s">
        <v>514</v>
      </c>
      <c r="E92" s="16">
        <v>2</v>
      </c>
    </row>
    <row r="93" spans="1:5" ht="12.75" customHeight="1">
      <c r="A93" s="16">
        <v>536</v>
      </c>
      <c r="B93" s="15" t="s">
        <v>15</v>
      </c>
      <c r="C93" s="15" t="s">
        <v>12</v>
      </c>
      <c r="D93" s="16" t="s">
        <v>13</v>
      </c>
      <c r="E93" s="16">
        <v>2</v>
      </c>
    </row>
    <row r="94" spans="1:5" ht="12.75" customHeight="1">
      <c r="A94" s="16">
        <v>1844</v>
      </c>
      <c r="B94" s="15" t="s">
        <v>124</v>
      </c>
      <c r="C94" s="15" t="s">
        <v>12</v>
      </c>
      <c r="D94" s="16" t="s">
        <v>20</v>
      </c>
      <c r="E94" s="16">
        <v>4</v>
      </c>
    </row>
    <row r="95" spans="1:5" ht="12.75" customHeight="1">
      <c r="A95" s="16">
        <v>2050</v>
      </c>
      <c r="B95" s="15" t="s">
        <v>125</v>
      </c>
      <c r="C95" s="15" t="s">
        <v>459</v>
      </c>
      <c r="D95" s="16" t="s">
        <v>13</v>
      </c>
      <c r="E95" s="16">
        <v>1</v>
      </c>
    </row>
    <row r="96" spans="1:5" ht="12.75" customHeight="1">
      <c r="A96" s="16">
        <v>1278</v>
      </c>
      <c r="B96" s="15" t="s">
        <v>126</v>
      </c>
      <c r="C96" s="15" t="s">
        <v>463</v>
      </c>
      <c r="D96" s="16" t="s">
        <v>13</v>
      </c>
      <c r="E96" s="16">
        <v>4</v>
      </c>
    </row>
    <row r="97" spans="1:5" ht="12.75" customHeight="1">
      <c r="A97" s="16">
        <v>2134</v>
      </c>
      <c r="B97" s="15" t="s">
        <v>127</v>
      </c>
      <c r="C97" s="15" t="s">
        <v>458</v>
      </c>
      <c r="D97" s="16" t="s">
        <v>13</v>
      </c>
      <c r="E97" s="16">
        <v>2</v>
      </c>
    </row>
    <row r="98" spans="1:5" ht="12.75" customHeight="1">
      <c r="A98" s="16">
        <v>1670</v>
      </c>
      <c r="B98" s="15" t="s">
        <v>128</v>
      </c>
      <c r="C98" s="15" t="s">
        <v>519</v>
      </c>
      <c r="D98" s="16" t="s">
        <v>26</v>
      </c>
      <c r="E98" s="16">
        <v>3</v>
      </c>
    </row>
    <row r="99" spans="1:5" ht="12.75" customHeight="1">
      <c r="A99" s="16">
        <v>2754</v>
      </c>
      <c r="B99" s="15" t="s">
        <v>129</v>
      </c>
      <c r="C99" s="15" t="s">
        <v>458</v>
      </c>
      <c r="D99" s="16" t="s">
        <v>13</v>
      </c>
      <c r="E99" s="16">
        <v>4</v>
      </c>
    </row>
    <row r="100" spans="1:5" ht="12.75" customHeight="1">
      <c r="A100" s="16">
        <v>1904</v>
      </c>
      <c r="B100" s="15" t="s">
        <v>130</v>
      </c>
      <c r="C100" s="15" t="s">
        <v>484</v>
      </c>
      <c r="D100" s="16" t="s">
        <v>13</v>
      </c>
      <c r="E100" s="16">
        <v>2</v>
      </c>
    </row>
    <row r="101" spans="1:5" ht="12.75" customHeight="1">
      <c r="A101" s="16">
        <v>230</v>
      </c>
      <c r="B101" s="15" t="s">
        <v>131</v>
      </c>
      <c r="C101" s="15" t="s">
        <v>463</v>
      </c>
      <c r="D101" s="16" t="s">
        <v>26</v>
      </c>
      <c r="E101" s="16">
        <v>1</v>
      </c>
    </row>
    <row r="102" spans="1:5" ht="12.75" customHeight="1">
      <c r="A102" s="16">
        <v>1975</v>
      </c>
      <c r="B102" s="15" t="s">
        <v>131</v>
      </c>
      <c r="C102" s="15" t="s">
        <v>471</v>
      </c>
      <c r="D102" s="16" t="s">
        <v>13</v>
      </c>
      <c r="E102" s="16">
        <v>4</v>
      </c>
    </row>
    <row r="103" spans="1:5" ht="12.75" customHeight="1">
      <c r="A103" s="16">
        <v>2733</v>
      </c>
      <c r="B103" s="15" t="s">
        <v>132</v>
      </c>
      <c r="C103" s="15" t="s">
        <v>460</v>
      </c>
      <c r="D103" s="16" t="s">
        <v>514</v>
      </c>
      <c r="E103" s="16">
        <v>5</v>
      </c>
    </row>
    <row r="104" spans="1:5" ht="12.75" customHeight="1">
      <c r="A104" s="16">
        <v>2768</v>
      </c>
      <c r="B104" s="15" t="s">
        <v>133</v>
      </c>
      <c r="C104" s="15" t="s">
        <v>460</v>
      </c>
      <c r="D104" s="16" t="s">
        <v>514</v>
      </c>
      <c r="E104" s="16" t="s">
        <v>13</v>
      </c>
    </row>
    <row r="105" spans="1:5" ht="12.75" customHeight="1">
      <c r="A105" s="16">
        <v>562</v>
      </c>
      <c r="B105" s="15" t="s">
        <v>134</v>
      </c>
      <c r="C105" s="15" t="s">
        <v>470</v>
      </c>
      <c r="D105" s="16" t="s">
        <v>26</v>
      </c>
      <c r="E105" s="16">
        <v>4</v>
      </c>
    </row>
    <row r="106" spans="1:5" ht="12.75" customHeight="1">
      <c r="A106" s="16">
        <v>2162</v>
      </c>
      <c r="B106" s="15" t="s">
        <v>135</v>
      </c>
      <c r="C106" s="15" t="s">
        <v>465</v>
      </c>
      <c r="D106" s="16" t="s">
        <v>28</v>
      </c>
      <c r="E106" s="16">
        <v>2</v>
      </c>
    </row>
    <row r="107" spans="1:5" ht="12.75" customHeight="1">
      <c r="A107" s="16">
        <v>2933</v>
      </c>
      <c r="B107" s="15" t="s">
        <v>136</v>
      </c>
      <c r="C107" s="15" t="s">
        <v>474</v>
      </c>
      <c r="D107" s="16" t="s">
        <v>13</v>
      </c>
      <c r="E107" s="16">
        <v>3</v>
      </c>
    </row>
    <row r="108" spans="1:5" ht="12.75" customHeight="1">
      <c r="A108" s="16">
        <v>2327</v>
      </c>
      <c r="B108" s="15" t="s">
        <v>137</v>
      </c>
      <c r="C108" s="15" t="s">
        <v>467</v>
      </c>
      <c r="D108" s="16" t="s">
        <v>13</v>
      </c>
      <c r="E108" s="16">
        <v>3</v>
      </c>
    </row>
    <row r="109" spans="1:5" ht="12.75" customHeight="1">
      <c r="A109" s="16">
        <v>2820</v>
      </c>
      <c r="B109" s="15" t="s">
        <v>138</v>
      </c>
      <c r="C109" s="15" t="s">
        <v>12</v>
      </c>
      <c r="D109" s="16" t="s">
        <v>28</v>
      </c>
      <c r="E109" s="16">
        <v>1</v>
      </c>
    </row>
    <row r="110" spans="1:5" ht="12.75" customHeight="1">
      <c r="A110" s="16">
        <v>369</v>
      </c>
      <c r="B110" s="15" t="s">
        <v>139</v>
      </c>
      <c r="C110" s="15" t="s">
        <v>12</v>
      </c>
      <c r="D110" s="16" t="s">
        <v>20</v>
      </c>
      <c r="E110" s="16">
        <v>3</v>
      </c>
    </row>
    <row r="111" spans="1:5" ht="12.75" customHeight="1">
      <c r="A111" s="16">
        <v>1058</v>
      </c>
      <c r="B111" s="15" t="s">
        <v>140</v>
      </c>
      <c r="C111" s="15" t="s">
        <v>470</v>
      </c>
      <c r="D111" s="16" t="s">
        <v>26</v>
      </c>
      <c r="E111" s="16">
        <v>1</v>
      </c>
    </row>
    <row r="112" spans="1:5" ht="12.75" customHeight="1">
      <c r="A112" s="16">
        <v>2818</v>
      </c>
      <c r="B112" s="15" t="s">
        <v>141</v>
      </c>
      <c r="C112" s="15" t="s">
        <v>462</v>
      </c>
      <c r="D112" s="16" t="s">
        <v>514</v>
      </c>
      <c r="E112" s="16">
        <v>3</v>
      </c>
    </row>
    <row r="113" spans="1:5" ht="12.75" customHeight="1">
      <c r="A113" s="16">
        <v>572</v>
      </c>
      <c r="B113" s="15" t="s">
        <v>142</v>
      </c>
      <c r="C113" s="15" t="s">
        <v>462</v>
      </c>
      <c r="D113" s="16" t="s">
        <v>13</v>
      </c>
      <c r="E113" s="16">
        <v>1</v>
      </c>
    </row>
    <row r="114" spans="1:5" ht="12.75" customHeight="1">
      <c r="A114" s="16">
        <v>2982</v>
      </c>
      <c r="B114" s="15" t="s">
        <v>143</v>
      </c>
      <c r="C114" s="15" t="s">
        <v>14</v>
      </c>
      <c r="D114" s="16" t="s">
        <v>13</v>
      </c>
      <c r="E114" s="16" t="s">
        <v>119</v>
      </c>
    </row>
    <row r="115" spans="1:5" ht="12.75" customHeight="1">
      <c r="A115" s="16">
        <v>2981</v>
      </c>
      <c r="B115" s="15" t="s">
        <v>30</v>
      </c>
      <c r="C115" s="15" t="s">
        <v>14</v>
      </c>
      <c r="D115" s="16" t="s">
        <v>514</v>
      </c>
      <c r="E115" s="16">
        <v>4</v>
      </c>
    </row>
    <row r="116" spans="1:5" ht="12.75" customHeight="1">
      <c r="A116" s="16">
        <v>233</v>
      </c>
      <c r="B116" s="15" t="s">
        <v>144</v>
      </c>
      <c r="C116" s="15" t="s">
        <v>463</v>
      </c>
      <c r="D116" s="16" t="s">
        <v>26</v>
      </c>
      <c r="E116" s="16">
        <v>3</v>
      </c>
    </row>
    <row r="117" spans="1:5" ht="12.75" customHeight="1">
      <c r="A117" s="16">
        <v>714</v>
      </c>
      <c r="B117" s="15" t="s">
        <v>145</v>
      </c>
      <c r="C117" s="15" t="s">
        <v>480</v>
      </c>
      <c r="D117" s="16" t="s">
        <v>13</v>
      </c>
      <c r="E117" s="16">
        <v>4</v>
      </c>
    </row>
    <row r="118" spans="1:5" ht="12.75" customHeight="1">
      <c r="A118" s="16">
        <v>2704</v>
      </c>
      <c r="B118" s="15" t="s">
        <v>146</v>
      </c>
      <c r="C118" s="15" t="s">
        <v>463</v>
      </c>
      <c r="D118" s="16" t="s">
        <v>28</v>
      </c>
      <c r="E118" s="16">
        <v>2</v>
      </c>
    </row>
    <row r="119" spans="1:5" ht="12.75" customHeight="1">
      <c r="A119" s="16">
        <v>2705</v>
      </c>
      <c r="B119" s="15" t="s">
        <v>147</v>
      </c>
      <c r="C119" s="15" t="s">
        <v>463</v>
      </c>
      <c r="D119" s="16" t="s">
        <v>514</v>
      </c>
      <c r="E119" s="16">
        <v>3</v>
      </c>
    </row>
    <row r="120" spans="1:5" ht="12.75" customHeight="1">
      <c r="A120" s="16">
        <v>3084</v>
      </c>
      <c r="B120" s="15" t="s">
        <v>148</v>
      </c>
      <c r="C120" s="15" t="s">
        <v>467</v>
      </c>
      <c r="D120" s="16" t="s">
        <v>514</v>
      </c>
      <c r="E120" s="16">
        <v>5</v>
      </c>
    </row>
    <row r="121" spans="1:5" ht="12.75" customHeight="1">
      <c r="A121" s="17"/>
      <c r="B121" s="15" t="s">
        <v>502</v>
      </c>
      <c r="C121" s="15" t="s">
        <v>481</v>
      </c>
      <c r="D121" s="17"/>
      <c r="E121" s="17"/>
    </row>
    <row r="122" spans="1:5" ht="12.75" customHeight="1">
      <c r="A122" s="16">
        <v>2881</v>
      </c>
      <c r="B122" s="15" t="s">
        <v>149</v>
      </c>
      <c r="C122" s="15" t="s">
        <v>471</v>
      </c>
      <c r="D122" s="16" t="s">
        <v>20</v>
      </c>
      <c r="E122" s="16">
        <v>4</v>
      </c>
    </row>
    <row r="123" spans="1:5" ht="12.75" customHeight="1">
      <c r="A123" s="16">
        <v>2882</v>
      </c>
      <c r="B123" s="15" t="s">
        <v>150</v>
      </c>
      <c r="C123" s="15" t="s">
        <v>471</v>
      </c>
      <c r="D123" s="16" t="s">
        <v>13</v>
      </c>
      <c r="E123" s="16">
        <v>4</v>
      </c>
    </row>
    <row r="124" spans="1:5" ht="12.75" customHeight="1">
      <c r="A124" s="16">
        <v>2985</v>
      </c>
      <c r="B124" s="15" t="s">
        <v>151</v>
      </c>
      <c r="C124" s="15" t="s">
        <v>483</v>
      </c>
      <c r="D124" s="16" t="s">
        <v>514</v>
      </c>
      <c r="E124" s="16">
        <v>0</v>
      </c>
    </row>
    <row r="125" spans="1:5" ht="12.75" customHeight="1">
      <c r="A125" s="16">
        <v>1597</v>
      </c>
      <c r="B125" s="15" t="s">
        <v>152</v>
      </c>
      <c r="C125" s="15" t="s">
        <v>458</v>
      </c>
      <c r="D125" s="16" t="s">
        <v>13</v>
      </c>
      <c r="E125" s="16">
        <v>1</v>
      </c>
    </row>
    <row r="126" spans="1:5" ht="12.75" customHeight="1">
      <c r="A126" s="16">
        <v>2562</v>
      </c>
      <c r="B126" s="15" t="s">
        <v>153</v>
      </c>
      <c r="C126" s="15" t="s">
        <v>465</v>
      </c>
      <c r="D126" s="16" t="s">
        <v>514</v>
      </c>
      <c r="E126" s="16" t="s">
        <v>13</v>
      </c>
    </row>
    <row r="127" spans="1:5" ht="12.75" customHeight="1">
      <c r="A127" s="16">
        <v>2367</v>
      </c>
      <c r="B127" s="15" t="s">
        <v>154</v>
      </c>
      <c r="C127" s="15" t="s">
        <v>490</v>
      </c>
      <c r="D127" s="16" t="s">
        <v>13</v>
      </c>
      <c r="E127" s="16" t="s">
        <v>119</v>
      </c>
    </row>
    <row r="128" spans="1:5" ht="12.75" customHeight="1">
      <c r="A128" s="16">
        <v>579</v>
      </c>
      <c r="B128" s="15" t="s">
        <v>155</v>
      </c>
      <c r="C128" s="15" t="s">
        <v>14</v>
      </c>
      <c r="D128" s="16" t="s">
        <v>13</v>
      </c>
      <c r="E128" s="16">
        <v>1</v>
      </c>
    </row>
    <row r="129" spans="1:5" ht="12.75" customHeight="1">
      <c r="A129" s="16">
        <v>2808</v>
      </c>
      <c r="B129" s="15" t="s">
        <v>156</v>
      </c>
      <c r="C129" s="15" t="s">
        <v>462</v>
      </c>
      <c r="D129" s="16" t="s">
        <v>28</v>
      </c>
      <c r="E129" s="16">
        <v>3</v>
      </c>
    </row>
    <row r="130" spans="1:5" ht="12.75" customHeight="1">
      <c r="A130" s="17"/>
      <c r="B130" s="15" t="s">
        <v>496</v>
      </c>
      <c r="C130" s="15" t="s">
        <v>493</v>
      </c>
      <c r="D130" s="17"/>
      <c r="E130" s="17"/>
    </row>
    <row r="131" spans="1:5" ht="12.75" customHeight="1">
      <c r="A131" s="16">
        <v>2694</v>
      </c>
      <c r="B131" s="15" t="s">
        <v>63</v>
      </c>
      <c r="C131" s="15" t="s">
        <v>474</v>
      </c>
      <c r="D131" s="16" t="s">
        <v>28</v>
      </c>
      <c r="E131" s="16">
        <v>2</v>
      </c>
    </row>
    <row r="132" spans="1:5" ht="12.75" customHeight="1">
      <c r="A132" s="16">
        <v>2117</v>
      </c>
      <c r="B132" s="15" t="s">
        <v>64</v>
      </c>
      <c r="C132" s="15" t="s">
        <v>459</v>
      </c>
      <c r="D132" s="16" t="s">
        <v>13</v>
      </c>
      <c r="E132" s="16">
        <v>2</v>
      </c>
    </row>
    <row r="133" spans="1:5" ht="12.75" customHeight="1">
      <c r="A133" s="16">
        <v>2904</v>
      </c>
      <c r="B133" s="15" t="s">
        <v>65</v>
      </c>
      <c r="C133" s="15" t="s">
        <v>488</v>
      </c>
      <c r="D133" s="16" t="s">
        <v>13</v>
      </c>
      <c r="E133" s="16">
        <v>3</v>
      </c>
    </row>
    <row r="134" spans="1:5" ht="12.75" customHeight="1">
      <c r="A134" s="16">
        <v>2484</v>
      </c>
      <c r="B134" s="15" t="s">
        <v>157</v>
      </c>
      <c r="C134" s="15" t="s">
        <v>12</v>
      </c>
      <c r="D134" s="16" t="s">
        <v>26</v>
      </c>
      <c r="E134" s="16">
        <v>2</v>
      </c>
    </row>
    <row r="135" spans="1:5" ht="12.75" customHeight="1">
      <c r="A135" s="16">
        <v>2804</v>
      </c>
      <c r="B135" s="15" t="s">
        <v>158</v>
      </c>
      <c r="C135" s="15" t="s">
        <v>468</v>
      </c>
      <c r="D135" s="16" t="s">
        <v>28</v>
      </c>
      <c r="E135" s="16">
        <v>2</v>
      </c>
    </row>
    <row r="136" spans="1:5" ht="12.75" customHeight="1">
      <c r="A136" s="16">
        <v>2903</v>
      </c>
      <c r="B136" s="15" t="s">
        <v>32</v>
      </c>
      <c r="C136" s="15" t="s">
        <v>486</v>
      </c>
      <c r="D136" s="16" t="s">
        <v>514</v>
      </c>
      <c r="E136" s="16">
        <v>4</v>
      </c>
    </row>
    <row r="137" spans="1:5" ht="12.75" customHeight="1">
      <c r="A137" s="16">
        <v>2890</v>
      </c>
      <c r="B137" s="15" t="s">
        <v>23</v>
      </c>
      <c r="C137" s="15" t="s">
        <v>486</v>
      </c>
      <c r="D137" s="16" t="s">
        <v>20</v>
      </c>
      <c r="E137" s="16">
        <v>3</v>
      </c>
    </row>
    <row r="138" spans="1:5" ht="12.75" customHeight="1">
      <c r="A138" s="16"/>
      <c r="B138" s="15" t="s">
        <v>498</v>
      </c>
      <c r="C138" s="15"/>
      <c r="D138" s="16" t="s">
        <v>13</v>
      </c>
      <c r="E138" s="16">
        <v>4</v>
      </c>
    </row>
    <row r="139" spans="1:5" ht="12.75" customHeight="1">
      <c r="A139" s="16">
        <v>2699</v>
      </c>
      <c r="B139" s="15" t="s">
        <v>159</v>
      </c>
      <c r="C139" s="15" t="s">
        <v>485</v>
      </c>
      <c r="D139" s="16" t="s">
        <v>26</v>
      </c>
      <c r="E139" s="16">
        <v>1</v>
      </c>
    </row>
    <row r="140" spans="1:5" ht="12.75" customHeight="1">
      <c r="A140" s="16">
        <v>405</v>
      </c>
      <c r="B140" s="15" t="s">
        <v>160</v>
      </c>
      <c r="C140" s="15" t="s">
        <v>12</v>
      </c>
      <c r="D140" s="16" t="s">
        <v>26</v>
      </c>
      <c r="E140" s="16">
        <v>4</v>
      </c>
    </row>
    <row r="141" spans="1:5" ht="12.75" customHeight="1">
      <c r="A141" s="16">
        <v>404</v>
      </c>
      <c r="B141" s="15" t="s">
        <v>161</v>
      </c>
      <c r="C141" s="15" t="s">
        <v>12</v>
      </c>
      <c r="D141" s="16" t="s">
        <v>28</v>
      </c>
      <c r="E141" s="16" t="s">
        <v>13</v>
      </c>
    </row>
    <row r="142" spans="1:5" ht="12.75" customHeight="1">
      <c r="A142" s="16">
        <v>2076</v>
      </c>
      <c r="B142" s="15" t="s">
        <v>162</v>
      </c>
      <c r="C142" s="15" t="s">
        <v>458</v>
      </c>
      <c r="D142" s="16" t="s">
        <v>28</v>
      </c>
      <c r="E142" s="16" t="s">
        <v>13</v>
      </c>
    </row>
    <row r="143" spans="1:5" ht="12.75" customHeight="1">
      <c r="A143" s="16">
        <v>1652</v>
      </c>
      <c r="B143" s="15" t="s">
        <v>163</v>
      </c>
      <c r="C143" s="15" t="s">
        <v>458</v>
      </c>
      <c r="D143" s="16" t="s">
        <v>13</v>
      </c>
      <c r="E143" s="16" t="s">
        <v>13</v>
      </c>
    </row>
    <row r="144" spans="1:5" ht="12.75" customHeight="1">
      <c r="A144" s="16">
        <v>1882</v>
      </c>
      <c r="B144" s="15" t="s">
        <v>164</v>
      </c>
      <c r="C144" s="15" t="s">
        <v>458</v>
      </c>
      <c r="D144" s="16" t="s">
        <v>13</v>
      </c>
      <c r="E144" s="16">
        <v>3</v>
      </c>
    </row>
    <row r="145" spans="1:5" ht="12.75" customHeight="1">
      <c r="A145" s="16">
        <v>2697</v>
      </c>
      <c r="B145" s="15" t="s">
        <v>165</v>
      </c>
      <c r="C145" s="15" t="s">
        <v>459</v>
      </c>
      <c r="D145" s="16" t="s">
        <v>13</v>
      </c>
      <c r="E145" s="16">
        <v>0</v>
      </c>
    </row>
    <row r="146" spans="1:5" ht="12.75" customHeight="1">
      <c r="A146" s="16">
        <v>2678</v>
      </c>
      <c r="B146" s="15" t="s">
        <v>166</v>
      </c>
      <c r="C146" s="15" t="s">
        <v>460</v>
      </c>
      <c r="D146" s="16" t="s">
        <v>28</v>
      </c>
      <c r="E146" s="16">
        <v>1</v>
      </c>
    </row>
    <row r="147" spans="1:5" ht="12.75" customHeight="1">
      <c r="A147" s="16">
        <v>1725</v>
      </c>
      <c r="B147" s="15" t="s">
        <v>167</v>
      </c>
      <c r="C147" s="15" t="s">
        <v>465</v>
      </c>
      <c r="D147" s="16" t="s">
        <v>20</v>
      </c>
      <c r="E147" s="16">
        <v>5</v>
      </c>
    </row>
    <row r="148" spans="1:5" ht="12.75" customHeight="1">
      <c r="A148" s="16">
        <v>2938</v>
      </c>
      <c r="B148" s="15" t="s">
        <v>168</v>
      </c>
      <c r="C148" s="15" t="s">
        <v>480</v>
      </c>
      <c r="D148" s="16" t="s">
        <v>514</v>
      </c>
      <c r="E148" s="16">
        <v>5</v>
      </c>
    </row>
    <row r="149" spans="1:5" ht="12.75" customHeight="1">
      <c r="A149" s="16">
        <v>2778</v>
      </c>
      <c r="B149" s="15" t="s">
        <v>169</v>
      </c>
      <c r="C149" s="15" t="s">
        <v>480</v>
      </c>
      <c r="D149" s="16" t="s">
        <v>20</v>
      </c>
      <c r="E149" s="16">
        <v>5</v>
      </c>
    </row>
    <row r="150" spans="1:5" ht="12.75" customHeight="1">
      <c r="A150" s="16">
        <v>882</v>
      </c>
      <c r="B150" s="15" t="s">
        <v>170</v>
      </c>
      <c r="C150" s="15" t="s">
        <v>489</v>
      </c>
      <c r="D150" s="16" t="s">
        <v>13</v>
      </c>
      <c r="E150" s="16">
        <v>3</v>
      </c>
    </row>
    <row r="151" spans="1:5" ht="12.75" customHeight="1">
      <c r="A151" s="16">
        <v>2306</v>
      </c>
      <c r="B151" s="15" t="s">
        <v>171</v>
      </c>
      <c r="C151" s="15" t="s">
        <v>489</v>
      </c>
      <c r="D151" s="16" t="s">
        <v>514</v>
      </c>
      <c r="E151" s="16">
        <v>5</v>
      </c>
    </row>
    <row r="152" spans="1:5" ht="12.75" customHeight="1">
      <c r="A152" s="16">
        <v>2777</v>
      </c>
      <c r="B152" s="15" t="s">
        <v>172</v>
      </c>
      <c r="C152" s="15" t="s">
        <v>489</v>
      </c>
      <c r="D152" s="16" t="s">
        <v>13</v>
      </c>
      <c r="E152" s="16">
        <v>4</v>
      </c>
    </row>
    <row r="153" spans="1:5" ht="12.75" customHeight="1">
      <c r="A153" s="16">
        <v>66</v>
      </c>
      <c r="B153" s="15" t="s">
        <v>173</v>
      </c>
      <c r="C153" s="15" t="s">
        <v>472</v>
      </c>
      <c r="D153" s="16" t="s">
        <v>26</v>
      </c>
      <c r="E153" s="16">
        <v>1</v>
      </c>
    </row>
    <row r="154" spans="1:5" ht="12.75" customHeight="1">
      <c r="A154" s="16">
        <v>65</v>
      </c>
      <c r="B154" s="15" t="s">
        <v>174</v>
      </c>
      <c r="C154" s="15" t="s">
        <v>472</v>
      </c>
      <c r="D154" s="16" t="s">
        <v>26</v>
      </c>
      <c r="E154" s="16">
        <v>2</v>
      </c>
    </row>
    <row r="155" spans="1:5" ht="12.75" customHeight="1">
      <c r="A155" s="16">
        <v>2972</v>
      </c>
      <c r="B155" s="15" t="s">
        <v>175</v>
      </c>
      <c r="C155" s="15" t="s">
        <v>487</v>
      </c>
      <c r="D155" s="16" t="s">
        <v>28</v>
      </c>
      <c r="E155" s="16">
        <v>3</v>
      </c>
    </row>
    <row r="156" spans="1:5" ht="12.75" customHeight="1">
      <c r="A156" s="16">
        <v>2828</v>
      </c>
      <c r="B156" s="15" t="s">
        <v>176</v>
      </c>
      <c r="C156" s="15" t="s">
        <v>471</v>
      </c>
      <c r="D156" s="16" t="s">
        <v>13</v>
      </c>
      <c r="E156" s="16">
        <v>4</v>
      </c>
    </row>
    <row r="157" spans="1:5" ht="12.75" customHeight="1">
      <c r="A157" s="16">
        <v>2829</v>
      </c>
      <c r="B157" s="15" t="s">
        <v>177</v>
      </c>
      <c r="C157" s="15" t="s">
        <v>471</v>
      </c>
      <c r="D157" s="16" t="s">
        <v>13</v>
      </c>
      <c r="E157" s="16">
        <v>3</v>
      </c>
    </row>
    <row r="158" spans="1:5" ht="12.75" customHeight="1">
      <c r="A158" s="16">
        <v>877</v>
      </c>
      <c r="B158" s="15" t="s">
        <v>178</v>
      </c>
      <c r="C158" s="15" t="s">
        <v>469</v>
      </c>
      <c r="D158" s="16" t="s">
        <v>26</v>
      </c>
      <c r="E158" s="16">
        <v>1</v>
      </c>
    </row>
    <row r="159" spans="1:5" ht="12.75" customHeight="1">
      <c r="A159" s="16">
        <v>1578</v>
      </c>
      <c r="B159" s="15" t="s">
        <v>179</v>
      </c>
      <c r="C159" s="15" t="s">
        <v>469</v>
      </c>
      <c r="D159" s="16" t="s">
        <v>20</v>
      </c>
      <c r="E159" s="16">
        <v>4</v>
      </c>
    </row>
    <row r="160" spans="1:5" ht="12.75" customHeight="1">
      <c r="A160" s="16"/>
      <c r="B160" s="15"/>
      <c r="C160" s="15"/>
      <c r="D160" s="17"/>
      <c r="E160" s="17"/>
    </row>
    <row r="161" spans="1:5" ht="12.75" customHeight="1">
      <c r="A161" s="16">
        <v>3018</v>
      </c>
      <c r="B161" s="15" t="s">
        <v>22</v>
      </c>
      <c r="C161" s="15" t="s">
        <v>475</v>
      </c>
      <c r="D161" s="16" t="s">
        <v>20</v>
      </c>
      <c r="E161" s="16">
        <v>5</v>
      </c>
    </row>
    <row r="162" spans="1:5" ht="12.75" customHeight="1">
      <c r="A162" s="16">
        <v>1837</v>
      </c>
      <c r="B162" s="15" t="s">
        <v>180</v>
      </c>
      <c r="C162" s="15" t="s">
        <v>460</v>
      </c>
      <c r="D162" s="16" t="s">
        <v>13</v>
      </c>
      <c r="E162" s="16">
        <v>3</v>
      </c>
    </row>
    <row r="163" spans="1:5" ht="12.75" customHeight="1">
      <c r="A163" s="16">
        <v>2823</v>
      </c>
      <c r="B163" s="15" t="s">
        <v>181</v>
      </c>
      <c r="C163" s="15" t="s">
        <v>480</v>
      </c>
      <c r="D163" s="16" t="s">
        <v>28</v>
      </c>
      <c r="E163" s="16">
        <v>3</v>
      </c>
    </row>
    <row r="164" spans="1:5" ht="12.75" customHeight="1">
      <c r="A164" s="16">
        <v>1149</v>
      </c>
      <c r="B164" s="15" t="s">
        <v>182</v>
      </c>
      <c r="C164" s="15" t="s">
        <v>459</v>
      </c>
      <c r="D164" s="16" t="s">
        <v>13</v>
      </c>
      <c r="E164" s="16">
        <v>1</v>
      </c>
    </row>
    <row r="165" spans="1:5" ht="12.75" customHeight="1">
      <c r="A165" s="16">
        <v>262</v>
      </c>
      <c r="B165" s="15" t="s">
        <v>183</v>
      </c>
      <c r="C165" s="15" t="s">
        <v>474</v>
      </c>
      <c r="D165" s="16" t="s">
        <v>26</v>
      </c>
      <c r="E165" s="16">
        <v>3</v>
      </c>
    </row>
    <row r="166" spans="1:5" ht="12.75" customHeight="1">
      <c r="A166" s="16"/>
      <c r="B166" s="15" t="s">
        <v>184</v>
      </c>
      <c r="C166" s="15" t="s">
        <v>480</v>
      </c>
      <c r="D166" s="16"/>
      <c r="E166" s="16"/>
    </row>
    <row r="167" spans="1:5" ht="12.75" customHeight="1">
      <c r="A167" s="16"/>
      <c r="B167" s="15" t="s">
        <v>184</v>
      </c>
      <c r="C167" s="15" t="s">
        <v>488</v>
      </c>
      <c r="D167" s="16"/>
      <c r="E167" s="16"/>
    </row>
    <row r="168" spans="1:5" ht="12.75" customHeight="1">
      <c r="A168" s="16">
        <v>3022</v>
      </c>
      <c r="B168" s="15" t="s">
        <v>185</v>
      </c>
      <c r="C168" s="15" t="s">
        <v>14</v>
      </c>
      <c r="D168" s="16" t="s">
        <v>514</v>
      </c>
      <c r="E168" s="16">
        <v>5</v>
      </c>
    </row>
    <row r="169" spans="1:5" ht="12.75" customHeight="1">
      <c r="A169" s="16">
        <v>2610</v>
      </c>
      <c r="B169" s="15" t="s">
        <v>186</v>
      </c>
      <c r="C169" s="15" t="s">
        <v>480</v>
      </c>
      <c r="D169" s="16" t="s">
        <v>13</v>
      </c>
      <c r="E169" s="16">
        <v>0</v>
      </c>
    </row>
    <row r="170" spans="1:5" ht="12.75" customHeight="1">
      <c r="A170" s="16">
        <v>1653</v>
      </c>
      <c r="B170" s="15" t="s">
        <v>187</v>
      </c>
      <c r="C170" s="15" t="s">
        <v>475</v>
      </c>
      <c r="D170" s="16" t="s">
        <v>26</v>
      </c>
      <c r="E170" s="16">
        <v>2</v>
      </c>
    </row>
    <row r="171" spans="1:5" ht="12.75" customHeight="1">
      <c r="A171" s="16">
        <v>1778</v>
      </c>
      <c r="B171" s="15" t="s">
        <v>188</v>
      </c>
      <c r="C171" s="15" t="s">
        <v>475</v>
      </c>
      <c r="D171" s="16" t="s">
        <v>20</v>
      </c>
      <c r="E171" s="16">
        <v>2</v>
      </c>
    </row>
    <row r="172" spans="1:5" ht="12.75" customHeight="1">
      <c r="A172" s="16">
        <v>2583</v>
      </c>
      <c r="B172" s="15" t="s">
        <v>189</v>
      </c>
      <c r="C172" s="15" t="s">
        <v>471</v>
      </c>
      <c r="D172" s="16" t="s">
        <v>13</v>
      </c>
      <c r="E172" s="16">
        <v>0</v>
      </c>
    </row>
    <row r="173" spans="1:5" ht="12.75" customHeight="1">
      <c r="A173" s="16">
        <v>2962</v>
      </c>
      <c r="B173" s="15" t="s">
        <v>190</v>
      </c>
      <c r="C173" s="15" t="s">
        <v>488</v>
      </c>
      <c r="D173" s="16" t="s">
        <v>13</v>
      </c>
      <c r="E173" s="16">
        <v>4</v>
      </c>
    </row>
    <row r="174" spans="1:5" ht="12.75" customHeight="1">
      <c r="A174" s="16">
        <v>551</v>
      </c>
      <c r="B174" s="15" t="s">
        <v>191</v>
      </c>
      <c r="C174" s="15" t="s">
        <v>478</v>
      </c>
      <c r="D174" s="16" t="s">
        <v>13</v>
      </c>
      <c r="E174" s="16">
        <v>4</v>
      </c>
    </row>
    <row r="175" spans="1:5" ht="12.75" customHeight="1">
      <c r="A175" s="16">
        <v>2204</v>
      </c>
      <c r="B175" s="15" t="s">
        <v>192</v>
      </c>
      <c r="C175" s="15" t="s">
        <v>465</v>
      </c>
      <c r="D175" s="16" t="s">
        <v>20</v>
      </c>
      <c r="E175" s="16">
        <v>3</v>
      </c>
    </row>
    <row r="176" spans="1:5" ht="12.75" customHeight="1">
      <c r="A176" s="16">
        <v>2560</v>
      </c>
      <c r="B176" s="15" t="s">
        <v>193</v>
      </c>
      <c r="C176" s="15" t="s">
        <v>461</v>
      </c>
      <c r="D176" s="16" t="s">
        <v>13</v>
      </c>
      <c r="E176" s="16">
        <v>4</v>
      </c>
    </row>
    <row r="177" spans="1:5" ht="12.75" customHeight="1">
      <c r="A177" s="16">
        <v>1097</v>
      </c>
      <c r="B177" s="15" t="s">
        <v>194</v>
      </c>
      <c r="C177" s="15" t="s">
        <v>459</v>
      </c>
      <c r="D177" s="16" t="s">
        <v>13</v>
      </c>
      <c r="E177" s="16">
        <v>4</v>
      </c>
    </row>
    <row r="178" spans="1:5" ht="12.75" customHeight="1">
      <c r="A178" s="16">
        <v>2977</v>
      </c>
      <c r="B178" s="15" t="s">
        <v>195</v>
      </c>
      <c r="C178" s="15" t="s">
        <v>483</v>
      </c>
      <c r="D178" s="16" t="s">
        <v>514</v>
      </c>
      <c r="E178" s="16">
        <v>4</v>
      </c>
    </row>
    <row r="179" spans="1:5" ht="12.75" customHeight="1">
      <c r="A179" s="16">
        <v>2970</v>
      </c>
      <c r="B179" s="15" t="s">
        <v>196</v>
      </c>
      <c r="C179" s="15" t="s">
        <v>491</v>
      </c>
      <c r="D179" s="16" t="s">
        <v>514</v>
      </c>
      <c r="E179" s="16">
        <v>4</v>
      </c>
    </row>
    <row r="180" spans="1:5" ht="12.75" customHeight="1">
      <c r="A180" s="16">
        <v>1559</v>
      </c>
      <c r="B180" s="15" t="s">
        <v>197</v>
      </c>
      <c r="C180" s="15" t="s">
        <v>472</v>
      </c>
      <c r="D180" s="16" t="s">
        <v>13</v>
      </c>
      <c r="E180" s="16">
        <v>3</v>
      </c>
    </row>
    <row r="181" spans="1:5" ht="12.75" customHeight="1">
      <c r="A181" s="16">
        <v>235</v>
      </c>
      <c r="B181" s="15" t="s">
        <v>198</v>
      </c>
      <c r="C181" s="15" t="s">
        <v>463</v>
      </c>
      <c r="D181" s="16" t="s">
        <v>26</v>
      </c>
      <c r="E181" s="16">
        <v>2</v>
      </c>
    </row>
    <row r="182" spans="1:5" ht="12.75" customHeight="1">
      <c r="A182" s="16">
        <v>2934</v>
      </c>
      <c r="B182" s="15" t="s">
        <v>199</v>
      </c>
      <c r="C182" s="15" t="s">
        <v>491</v>
      </c>
      <c r="D182" s="16" t="s">
        <v>13</v>
      </c>
      <c r="E182" s="16">
        <v>0</v>
      </c>
    </row>
    <row r="183" spans="1:5" ht="12.75" customHeight="1">
      <c r="A183" s="16">
        <v>2732</v>
      </c>
      <c r="B183" s="15" t="s">
        <v>200</v>
      </c>
      <c r="C183" s="15" t="s">
        <v>476</v>
      </c>
      <c r="D183" s="16" t="s">
        <v>26</v>
      </c>
      <c r="E183" s="16">
        <v>5</v>
      </c>
    </row>
    <row r="184" spans="1:5" ht="12.75" customHeight="1">
      <c r="A184" s="16">
        <v>2887</v>
      </c>
      <c r="B184" s="15" t="s">
        <v>201</v>
      </c>
      <c r="C184" s="15" t="s">
        <v>471</v>
      </c>
      <c r="D184" s="16" t="s">
        <v>514</v>
      </c>
      <c r="E184" s="16">
        <v>3</v>
      </c>
    </row>
    <row r="185" spans="1:5" ht="12.75" customHeight="1">
      <c r="A185" s="16">
        <v>1733</v>
      </c>
      <c r="B185" s="15" t="s">
        <v>202</v>
      </c>
      <c r="C185" s="15" t="s">
        <v>473</v>
      </c>
      <c r="D185" s="16" t="s">
        <v>13</v>
      </c>
      <c r="E185" s="16">
        <v>3</v>
      </c>
    </row>
    <row r="186" spans="1:5" ht="12.75" customHeight="1">
      <c r="A186" s="16">
        <v>202</v>
      </c>
      <c r="B186" s="15" t="s">
        <v>204</v>
      </c>
      <c r="C186" s="15" t="s">
        <v>459</v>
      </c>
      <c r="D186" s="16" t="s">
        <v>26</v>
      </c>
      <c r="E186" s="16">
        <v>2</v>
      </c>
    </row>
    <row r="187" spans="1:5" ht="12.75" customHeight="1">
      <c r="A187" s="16">
        <v>732</v>
      </c>
      <c r="B187" s="15" t="s">
        <v>505</v>
      </c>
      <c r="C187" s="15" t="s">
        <v>468</v>
      </c>
      <c r="D187" s="16"/>
      <c r="E187" s="16"/>
    </row>
    <row r="188" spans="1:5" ht="12.75" customHeight="1">
      <c r="A188" s="16">
        <v>2372</v>
      </c>
      <c r="B188" s="15" t="s">
        <v>504</v>
      </c>
      <c r="C188" s="15" t="s">
        <v>486</v>
      </c>
      <c r="D188" s="16"/>
      <c r="E188" s="16"/>
    </row>
    <row r="189" spans="1:5" ht="12.75" customHeight="1">
      <c r="A189" s="16">
        <v>2831</v>
      </c>
      <c r="B189" s="15" t="s">
        <v>203</v>
      </c>
      <c r="C189" s="15"/>
      <c r="D189" s="16" t="s">
        <v>13</v>
      </c>
      <c r="E189" s="16">
        <v>0</v>
      </c>
    </row>
    <row r="190" spans="1:5" ht="12.75" customHeight="1">
      <c r="A190" s="16">
        <v>732</v>
      </c>
      <c r="B190" s="15" t="s">
        <v>205</v>
      </c>
      <c r="C190" s="15" t="s">
        <v>12</v>
      </c>
      <c r="D190" s="16" t="s">
        <v>26</v>
      </c>
      <c r="E190" s="16">
        <v>1</v>
      </c>
    </row>
    <row r="191" spans="1:5" ht="12.75" customHeight="1">
      <c r="A191" s="16">
        <v>2372</v>
      </c>
      <c r="B191" s="15" t="s">
        <v>206</v>
      </c>
      <c r="C191" s="15" t="s">
        <v>461</v>
      </c>
      <c r="D191" s="16" t="s">
        <v>13</v>
      </c>
      <c r="E191" s="16">
        <v>4</v>
      </c>
    </row>
    <row r="192" spans="1:5" ht="12.75" customHeight="1">
      <c r="A192" s="16">
        <v>952</v>
      </c>
      <c r="B192" s="15" t="s">
        <v>207</v>
      </c>
      <c r="C192" s="15" t="s">
        <v>489</v>
      </c>
      <c r="D192" s="16" t="s">
        <v>26</v>
      </c>
      <c r="E192" s="16">
        <v>3</v>
      </c>
    </row>
    <row r="193" spans="1:5" ht="12.75" customHeight="1">
      <c r="A193" s="16">
        <v>2926</v>
      </c>
      <c r="B193" s="15" t="s">
        <v>208</v>
      </c>
      <c r="C193" s="15" t="s">
        <v>482</v>
      </c>
      <c r="D193" s="16" t="s">
        <v>28</v>
      </c>
      <c r="E193" s="16">
        <v>3</v>
      </c>
    </row>
    <row r="194" spans="1:5" ht="12.75" customHeight="1">
      <c r="A194" s="16">
        <v>1983</v>
      </c>
      <c r="B194" s="15" t="s">
        <v>209</v>
      </c>
      <c r="C194" s="15" t="s">
        <v>477</v>
      </c>
      <c r="D194" s="16" t="s">
        <v>13</v>
      </c>
      <c r="E194" s="16">
        <v>3</v>
      </c>
    </row>
    <row r="195" spans="1:5" ht="12.75" customHeight="1">
      <c r="A195" s="16">
        <v>3034</v>
      </c>
      <c r="B195" s="15" t="s">
        <v>497</v>
      </c>
      <c r="C195" s="15" t="s">
        <v>474</v>
      </c>
      <c r="D195" s="16" t="s">
        <v>13</v>
      </c>
      <c r="E195" s="16">
        <v>0</v>
      </c>
    </row>
    <row r="196" spans="1:5" ht="12.75" customHeight="1">
      <c r="A196" s="16">
        <v>2935</v>
      </c>
      <c r="B196" s="15" t="s">
        <v>210</v>
      </c>
      <c r="C196" s="15" t="s">
        <v>464</v>
      </c>
      <c r="D196" s="16" t="s">
        <v>28</v>
      </c>
      <c r="E196" s="16">
        <v>2</v>
      </c>
    </row>
    <row r="197" spans="1:5" ht="12.75" customHeight="1">
      <c r="A197" s="16">
        <v>2965</v>
      </c>
      <c r="B197" s="15" t="s">
        <v>211</v>
      </c>
      <c r="C197" s="15" t="s">
        <v>464</v>
      </c>
      <c r="D197" s="16" t="s">
        <v>514</v>
      </c>
      <c r="E197" s="16">
        <v>4</v>
      </c>
    </row>
    <row r="198" spans="1:5" ht="12.75" customHeight="1">
      <c r="A198" s="16">
        <v>1834</v>
      </c>
      <c r="B198" s="15" t="s">
        <v>212</v>
      </c>
      <c r="C198" s="15" t="s">
        <v>463</v>
      </c>
      <c r="D198" s="16" t="s">
        <v>13</v>
      </c>
      <c r="E198" s="16">
        <v>1</v>
      </c>
    </row>
    <row r="199" spans="1:5" ht="12.75" customHeight="1">
      <c r="A199" s="16">
        <v>1040</v>
      </c>
      <c r="B199" s="15" t="s">
        <v>213</v>
      </c>
      <c r="C199" s="15" t="s">
        <v>480</v>
      </c>
      <c r="D199" s="16" t="s">
        <v>13</v>
      </c>
      <c r="E199" s="16">
        <v>2</v>
      </c>
    </row>
    <row r="200" spans="1:5" ht="12.75" customHeight="1">
      <c r="A200" s="16">
        <v>1135</v>
      </c>
      <c r="B200" s="15" t="s">
        <v>214</v>
      </c>
      <c r="C200" s="15" t="s">
        <v>459</v>
      </c>
      <c r="D200" s="16" t="s">
        <v>13</v>
      </c>
      <c r="E200" s="16">
        <v>3</v>
      </c>
    </row>
    <row r="201" spans="1:5" ht="12.75" customHeight="1">
      <c r="A201" s="16">
        <v>2860</v>
      </c>
      <c r="B201" s="15" t="s">
        <v>215</v>
      </c>
      <c r="C201" s="15" t="s">
        <v>459</v>
      </c>
      <c r="D201" s="16" t="s">
        <v>514</v>
      </c>
      <c r="E201" s="16">
        <v>3</v>
      </c>
    </row>
    <row r="202" spans="1:5" ht="12.75" customHeight="1">
      <c r="A202" s="16">
        <v>3072</v>
      </c>
      <c r="B202" s="15" t="s">
        <v>216</v>
      </c>
      <c r="C202" s="15" t="s">
        <v>458</v>
      </c>
      <c r="D202" s="16" t="s">
        <v>28</v>
      </c>
      <c r="E202" s="16">
        <v>5</v>
      </c>
    </row>
    <row r="203" spans="1:5" ht="12.75" customHeight="1">
      <c r="A203" s="16">
        <v>1599</v>
      </c>
      <c r="B203" s="15" t="s">
        <v>217</v>
      </c>
      <c r="C203" s="15" t="s">
        <v>458</v>
      </c>
      <c r="D203" s="16" t="s">
        <v>13</v>
      </c>
      <c r="E203" s="16">
        <v>4</v>
      </c>
    </row>
    <row r="204" spans="1:5" ht="12.75" customHeight="1">
      <c r="A204" s="16">
        <v>810</v>
      </c>
      <c r="B204" s="15" t="s">
        <v>218</v>
      </c>
      <c r="C204" s="15" t="s">
        <v>461</v>
      </c>
      <c r="D204" s="16" t="s">
        <v>13</v>
      </c>
      <c r="E204" s="16">
        <v>2</v>
      </c>
    </row>
    <row r="205" spans="1:5" ht="12.75" customHeight="1">
      <c r="A205" s="16">
        <v>1113</v>
      </c>
      <c r="B205" s="15" t="s">
        <v>219</v>
      </c>
      <c r="C205" s="15" t="s">
        <v>463</v>
      </c>
      <c r="D205" s="16" t="s">
        <v>13</v>
      </c>
      <c r="E205" s="16">
        <v>1</v>
      </c>
    </row>
    <row r="206" spans="1:5" ht="12.75" customHeight="1">
      <c r="A206" s="16">
        <v>433</v>
      </c>
      <c r="B206" s="15" t="s">
        <v>219</v>
      </c>
      <c r="C206" s="15" t="s">
        <v>476</v>
      </c>
      <c r="D206" s="16" t="s">
        <v>26</v>
      </c>
      <c r="E206" s="16">
        <v>2</v>
      </c>
    </row>
    <row r="207" spans="1:5" ht="12.75" customHeight="1">
      <c r="A207" s="16">
        <v>535</v>
      </c>
      <c r="B207" s="15" t="s">
        <v>220</v>
      </c>
      <c r="C207" s="15" t="s">
        <v>476</v>
      </c>
      <c r="D207" s="16" t="s">
        <v>20</v>
      </c>
      <c r="E207" s="16">
        <v>4</v>
      </c>
    </row>
    <row r="208" spans="1:5" ht="12.75" customHeight="1">
      <c r="A208" s="16">
        <v>1654</v>
      </c>
      <c r="B208" s="15" t="s">
        <v>221</v>
      </c>
      <c r="C208" s="15" t="s">
        <v>458</v>
      </c>
      <c r="D208" s="16" t="s">
        <v>13</v>
      </c>
      <c r="E208" s="16">
        <v>3</v>
      </c>
    </row>
    <row r="209" spans="1:5" ht="12.75" customHeight="1">
      <c r="A209" s="16">
        <v>2536</v>
      </c>
      <c r="B209" s="15" t="s">
        <v>16</v>
      </c>
      <c r="C209" s="15" t="s">
        <v>475</v>
      </c>
      <c r="D209" s="16" t="s">
        <v>13</v>
      </c>
      <c r="E209" s="16">
        <v>4</v>
      </c>
    </row>
    <row r="210" spans="1:5" ht="12.75" customHeight="1">
      <c r="A210" s="16">
        <v>2779</v>
      </c>
      <c r="B210" s="15" t="s">
        <v>222</v>
      </c>
      <c r="C210" s="15" t="s">
        <v>466</v>
      </c>
      <c r="D210" s="16" t="s">
        <v>13</v>
      </c>
      <c r="E210" s="16">
        <v>3</v>
      </c>
    </row>
    <row r="211" spans="1:5" ht="12.75" customHeight="1">
      <c r="A211" s="16">
        <v>2888</v>
      </c>
      <c r="B211" s="15" t="s">
        <v>223</v>
      </c>
      <c r="C211" s="15" t="s">
        <v>471</v>
      </c>
      <c r="D211" s="16" t="s">
        <v>13</v>
      </c>
      <c r="E211" s="16">
        <v>4</v>
      </c>
    </row>
    <row r="212" spans="1:5" ht="12.75" customHeight="1">
      <c r="A212" s="16">
        <v>3079</v>
      </c>
      <c r="B212" s="15" t="s">
        <v>224</v>
      </c>
      <c r="C212" s="15" t="s">
        <v>479</v>
      </c>
      <c r="D212" s="16" t="s">
        <v>28</v>
      </c>
      <c r="E212" s="16">
        <v>5</v>
      </c>
    </row>
    <row r="213" spans="1:5" ht="12.75" customHeight="1">
      <c r="A213" s="16"/>
      <c r="B213" s="15" t="s">
        <v>495</v>
      </c>
      <c r="C213" s="15" t="s">
        <v>461</v>
      </c>
      <c r="D213" s="17"/>
      <c r="E213" s="17"/>
    </row>
    <row r="214" spans="1:5" ht="12.75" customHeight="1">
      <c r="A214" s="16">
        <v>1114</v>
      </c>
      <c r="B214" s="15" t="s">
        <v>225</v>
      </c>
      <c r="C214" s="15" t="s">
        <v>467</v>
      </c>
      <c r="D214" s="16" t="s">
        <v>13</v>
      </c>
      <c r="E214" s="16">
        <v>2</v>
      </c>
    </row>
    <row r="215" spans="1:5" ht="12.75" customHeight="1">
      <c r="A215" s="16">
        <v>768</v>
      </c>
      <c r="B215" s="15" t="s">
        <v>231</v>
      </c>
      <c r="C215" s="15" t="s">
        <v>478</v>
      </c>
      <c r="D215" s="16" t="s">
        <v>20</v>
      </c>
      <c r="E215" s="16">
        <v>2</v>
      </c>
    </row>
    <row r="216" spans="1:5" ht="12.75" customHeight="1">
      <c r="A216" s="16">
        <v>2246</v>
      </c>
      <c r="B216" s="15" t="s">
        <v>226</v>
      </c>
      <c r="C216" s="15" t="s">
        <v>477</v>
      </c>
      <c r="D216" s="16" t="s">
        <v>13</v>
      </c>
      <c r="E216" s="16">
        <v>3</v>
      </c>
    </row>
    <row r="217" spans="1:5" ht="12.75" customHeight="1">
      <c r="A217" s="16">
        <v>2175</v>
      </c>
      <c r="B217" s="15" t="s">
        <v>227</v>
      </c>
      <c r="C217" s="15" t="s">
        <v>467</v>
      </c>
      <c r="D217" s="16" t="s">
        <v>13</v>
      </c>
      <c r="E217" s="16">
        <v>2</v>
      </c>
    </row>
    <row r="218" spans="1:5" ht="12.75" customHeight="1">
      <c r="A218" s="16">
        <v>2568</v>
      </c>
      <c r="B218" s="15" t="s">
        <v>228</v>
      </c>
      <c r="C218" s="15" t="s">
        <v>467</v>
      </c>
      <c r="D218" s="16" t="s">
        <v>20</v>
      </c>
      <c r="E218" s="16">
        <v>1</v>
      </c>
    </row>
    <row r="219" spans="1:5" ht="12.75" customHeight="1">
      <c r="A219" s="16">
        <v>2637</v>
      </c>
      <c r="B219" s="15" t="s">
        <v>229</v>
      </c>
      <c r="C219" s="15" t="s">
        <v>464</v>
      </c>
      <c r="D219" s="16" t="s">
        <v>28</v>
      </c>
      <c r="E219" s="16">
        <v>1</v>
      </c>
    </row>
    <row r="220" spans="1:5" ht="12.75" customHeight="1">
      <c r="A220" s="16" t="s">
        <v>544</v>
      </c>
      <c r="B220" s="15" t="s">
        <v>230</v>
      </c>
      <c r="C220" s="15" t="s">
        <v>462</v>
      </c>
      <c r="D220" s="16" t="s">
        <v>28</v>
      </c>
      <c r="E220" s="16" t="s">
        <v>13</v>
      </c>
    </row>
    <row r="221" spans="1:5" ht="12.75" customHeight="1">
      <c r="A221" s="16">
        <v>1301</v>
      </c>
      <c r="B221" s="15" t="s">
        <v>232</v>
      </c>
      <c r="C221" s="15" t="s">
        <v>458</v>
      </c>
      <c r="D221" s="16" t="s">
        <v>13</v>
      </c>
      <c r="E221" s="16">
        <v>2</v>
      </c>
    </row>
    <row r="222" spans="1:5" ht="12.75" customHeight="1">
      <c r="A222" s="16">
        <v>1156</v>
      </c>
      <c r="B222" s="15" t="s">
        <v>233</v>
      </c>
      <c r="C222" s="15" t="s">
        <v>458</v>
      </c>
      <c r="D222" s="16" t="s">
        <v>13</v>
      </c>
      <c r="E222" s="16">
        <v>2</v>
      </c>
    </row>
    <row r="223" spans="1:5" ht="12.75" customHeight="1">
      <c r="A223" s="16">
        <v>908</v>
      </c>
      <c r="B223" s="15" t="s">
        <v>234</v>
      </c>
      <c r="C223" s="15" t="s">
        <v>458</v>
      </c>
      <c r="D223" s="16" t="s">
        <v>26</v>
      </c>
      <c r="E223" s="16">
        <v>2</v>
      </c>
    </row>
    <row r="224" spans="1:5" ht="12.75" customHeight="1">
      <c r="A224" s="16">
        <v>2757</v>
      </c>
      <c r="B224" s="15" t="s">
        <v>235</v>
      </c>
      <c r="C224" s="15" t="s">
        <v>458</v>
      </c>
      <c r="D224" s="16" t="s">
        <v>13</v>
      </c>
      <c r="E224" s="16">
        <v>4</v>
      </c>
    </row>
    <row r="225" spans="1:5" ht="12.75" customHeight="1">
      <c r="A225" s="16">
        <v>2739</v>
      </c>
      <c r="B225" s="15" t="s">
        <v>236</v>
      </c>
      <c r="C225" s="15" t="s">
        <v>472</v>
      </c>
      <c r="D225" s="16" t="s">
        <v>13</v>
      </c>
      <c r="E225" s="16">
        <v>4</v>
      </c>
    </row>
    <row r="226" spans="1:5" ht="12.75" customHeight="1">
      <c r="A226" s="16">
        <v>809</v>
      </c>
      <c r="B226" s="15" t="s">
        <v>237</v>
      </c>
      <c r="C226" s="15" t="s">
        <v>461</v>
      </c>
      <c r="D226" s="16" t="s">
        <v>13</v>
      </c>
      <c r="E226" s="16">
        <v>2</v>
      </c>
    </row>
    <row r="227" spans="1:5" ht="12.75" customHeight="1">
      <c r="A227" s="16">
        <v>2403</v>
      </c>
      <c r="B227" s="15" t="s">
        <v>238</v>
      </c>
      <c r="C227" s="15" t="s">
        <v>466</v>
      </c>
      <c r="D227" s="16" t="s">
        <v>13</v>
      </c>
      <c r="E227" s="16">
        <v>3</v>
      </c>
    </row>
    <row r="228" spans="1:5" ht="12.75" customHeight="1">
      <c r="A228" s="16">
        <v>1735</v>
      </c>
      <c r="B228" s="15" t="s">
        <v>239</v>
      </c>
      <c r="C228" s="15" t="s">
        <v>477</v>
      </c>
      <c r="D228" s="16" t="s">
        <v>13</v>
      </c>
      <c r="E228" s="16">
        <v>4</v>
      </c>
    </row>
    <row r="229" spans="1:5" ht="12.75" customHeight="1">
      <c r="A229" s="16">
        <v>2607</v>
      </c>
      <c r="B229" s="15" t="s">
        <v>240</v>
      </c>
      <c r="C229" s="15" t="s">
        <v>481</v>
      </c>
      <c r="D229" s="16" t="s">
        <v>26</v>
      </c>
      <c r="E229" s="16">
        <v>4</v>
      </c>
    </row>
    <row r="230" spans="1:5" ht="12.75" customHeight="1">
      <c r="A230" s="16">
        <v>2893</v>
      </c>
      <c r="B230" s="15" t="s">
        <v>241</v>
      </c>
      <c r="C230" s="15" t="s">
        <v>469</v>
      </c>
      <c r="D230" s="16" t="s">
        <v>514</v>
      </c>
      <c r="E230" s="16">
        <v>3</v>
      </c>
    </row>
    <row r="231" spans="1:5" ht="12.75" customHeight="1">
      <c r="A231" s="16">
        <v>2894</v>
      </c>
      <c r="B231" s="15" t="s">
        <v>242</v>
      </c>
      <c r="C231" s="15" t="s">
        <v>469</v>
      </c>
      <c r="D231" s="16" t="s">
        <v>13</v>
      </c>
      <c r="E231" s="16">
        <v>4</v>
      </c>
    </row>
    <row r="232" spans="1:5" ht="12.75" customHeight="1">
      <c r="A232" s="16">
        <v>1914</v>
      </c>
      <c r="B232" s="15" t="s">
        <v>243</v>
      </c>
      <c r="C232" s="15" t="s">
        <v>14</v>
      </c>
      <c r="D232" s="16" t="s">
        <v>13</v>
      </c>
      <c r="E232" s="16">
        <v>3</v>
      </c>
    </row>
    <row r="233" spans="1:5" ht="12.75" customHeight="1">
      <c r="A233" s="16">
        <v>2743</v>
      </c>
      <c r="B233" s="15" t="s">
        <v>244</v>
      </c>
      <c r="C233" s="15" t="s">
        <v>14</v>
      </c>
      <c r="D233" s="16" t="s">
        <v>20</v>
      </c>
      <c r="E233" s="16">
        <v>5</v>
      </c>
    </row>
    <row r="234" spans="1:5" ht="12.75" customHeight="1">
      <c r="A234" s="16">
        <v>2782</v>
      </c>
      <c r="B234" s="15" t="s">
        <v>245</v>
      </c>
      <c r="C234" s="15"/>
      <c r="D234" s="16" t="s">
        <v>514</v>
      </c>
      <c r="E234" s="16">
        <v>5</v>
      </c>
    </row>
    <row r="235" spans="1:5" ht="12.75" customHeight="1">
      <c r="A235" s="16">
        <v>673</v>
      </c>
      <c r="B235" s="15" t="s">
        <v>246</v>
      </c>
      <c r="C235" s="15" t="s">
        <v>12</v>
      </c>
      <c r="D235" s="16" t="s">
        <v>13</v>
      </c>
      <c r="E235" s="16" t="s">
        <v>13</v>
      </c>
    </row>
    <row r="236" spans="1:5" ht="12.75" customHeight="1">
      <c r="A236" s="16">
        <v>2164</v>
      </c>
      <c r="B236" s="15" t="s">
        <v>247</v>
      </c>
      <c r="C236" s="15" t="s">
        <v>463</v>
      </c>
      <c r="D236" s="16" t="s">
        <v>13</v>
      </c>
      <c r="E236" s="16">
        <v>2</v>
      </c>
    </row>
    <row r="237" spans="1:5" ht="12.75" customHeight="1">
      <c r="A237" s="16">
        <v>939</v>
      </c>
      <c r="B237" s="15" t="s">
        <v>248</v>
      </c>
      <c r="C237" s="15" t="s">
        <v>462</v>
      </c>
      <c r="D237" s="16" t="s">
        <v>13</v>
      </c>
      <c r="E237" s="16">
        <v>4</v>
      </c>
    </row>
    <row r="238" spans="1:5" ht="12.75" customHeight="1">
      <c r="A238" s="16">
        <v>1242</v>
      </c>
      <c r="B238" s="15" t="s">
        <v>249</v>
      </c>
      <c r="C238" s="15" t="s">
        <v>465</v>
      </c>
      <c r="D238" s="16" t="s">
        <v>26</v>
      </c>
      <c r="E238" s="16">
        <v>3</v>
      </c>
    </row>
    <row r="239" spans="1:5" ht="12.75" customHeight="1">
      <c r="A239" s="16">
        <v>3064</v>
      </c>
      <c r="B239" s="15" t="s">
        <v>250</v>
      </c>
      <c r="C239" s="15" t="s">
        <v>465</v>
      </c>
      <c r="D239" s="16" t="s">
        <v>20</v>
      </c>
      <c r="E239" s="16">
        <v>5</v>
      </c>
    </row>
    <row r="240" spans="1:5" ht="12.75" customHeight="1">
      <c r="A240" s="16">
        <v>2906</v>
      </c>
      <c r="B240" s="15" t="s">
        <v>251</v>
      </c>
      <c r="C240" s="15" t="s">
        <v>465</v>
      </c>
      <c r="D240" s="16" t="s">
        <v>20</v>
      </c>
      <c r="E240" s="16">
        <v>5</v>
      </c>
    </row>
    <row r="241" spans="1:5" ht="12.75" customHeight="1">
      <c r="A241" s="16">
        <v>2640</v>
      </c>
      <c r="B241" s="15" t="s">
        <v>252</v>
      </c>
      <c r="C241" s="15" t="s">
        <v>484</v>
      </c>
      <c r="D241" s="16" t="s">
        <v>514</v>
      </c>
      <c r="E241" s="16">
        <v>5</v>
      </c>
    </row>
    <row r="242" spans="1:5" ht="12.75" customHeight="1">
      <c r="A242" s="16">
        <v>1395</v>
      </c>
      <c r="B242" s="15" t="s">
        <v>253</v>
      </c>
      <c r="C242" s="15" t="s">
        <v>478</v>
      </c>
      <c r="D242" s="16" t="s">
        <v>13</v>
      </c>
      <c r="E242" s="16">
        <v>4</v>
      </c>
    </row>
    <row r="243" spans="1:5" ht="12.75" customHeight="1">
      <c r="A243" s="16">
        <v>2433</v>
      </c>
      <c r="B243" s="15" t="s">
        <v>254</v>
      </c>
      <c r="C243" s="15" t="s">
        <v>465</v>
      </c>
      <c r="D243" s="16" t="s">
        <v>28</v>
      </c>
      <c r="E243" s="16">
        <v>1</v>
      </c>
    </row>
    <row r="244" spans="1:5" ht="12.75" customHeight="1">
      <c r="A244" s="16">
        <v>2434</v>
      </c>
      <c r="B244" s="15" t="s">
        <v>255</v>
      </c>
      <c r="C244" s="15" t="s">
        <v>468</v>
      </c>
      <c r="D244" s="16" t="s">
        <v>28</v>
      </c>
      <c r="E244" s="16">
        <v>1</v>
      </c>
    </row>
    <row r="245" spans="1:5" ht="12.75" customHeight="1">
      <c r="A245" s="16">
        <v>2896</v>
      </c>
      <c r="B245" s="15" t="s">
        <v>256</v>
      </c>
      <c r="C245" s="15" t="s">
        <v>479</v>
      </c>
      <c r="D245" s="16" t="s">
        <v>514</v>
      </c>
      <c r="E245" s="16">
        <v>2</v>
      </c>
    </row>
    <row r="246" spans="1:5" ht="12.75" customHeight="1">
      <c r="A246" s="16">
        <v>676</v>
      </c>
      <c r="B246" s="15" t="s">
        <v>257</v>
      </c>
      <c r="C246" s="15" t="s">
        <v>461</v>
      </c>
      <c r="D246" s="16" t="s">
        <v>13</v>
      </c>
      <c r="E246" s="16">
        <v>1</v>
      </c>
    </row>
    <row r="247" spans="1:5" ht="12.75" customHeight="1">
      <c r="A247" s="16">
        <v>2108</v>
      </c>
      <c r="B247" s="15" t="s">
        <v>258</v>
      </c>
      <c r="C247" s="15" t="s">
        <v>12</v>
      </c>
      <c r="D247" s="16" t="s">
        <v>13</v>
      </c>
      <c r="E247" s="16" t="s">
        <v>13</v>
      </c>
    </row>
    <row r="248" spans="1:5" ht="12.75" customHeight="1">
      <c r="A248" s="16">
        <v>347</v>
      </c>
      <c r="B248" s="15" t="s">
        <v>259</v>
      </c>
      <c r="C248" s="15" t="s">
        <v>474</v>
      </c>
      <c r="D248" s="16" t="s">
        <v>26</v>
      </c>
      <c r="E248" s="16">
        <v>5</v>
      </c>
    </row>
    <row r="249" spans="1:5" ht="12.75" customHeight="1">
      <c r="A249" s="16">
        <v>444</v>
      </c>
      <c r="B249" s="15" t="s">
        <v>259</v>
      </c>
      <c r="C249" s="15" t="s">
        <v>478</v>
      </c>
      <c r="D249" s="16" t="s">
        <v>13</v>
      </c>
      <c r="E249" s="16">
        <v>3</v>
      </c>
    </row>
    <row r="250" spans="1:5" ht="12.75" customHeight="1">
      <c r="A250" s="16">
        <v>2502</v>
      </c>
      <c r="B250" s="15" t="s">
        <v>260</v>
      </c>
      <c r="C250" s="15" t="s">
        <v>474</v>
      </c>
      <c r="D250" s="16" t="s">
        <v>13</v>
      </c>
      <c r="E250" s="16">
        <v>3</v>
      </c>
    </row>
    <row r="251" spans="1:5" ht="12.75" customHeight="1">
      <c r="A251" s="16">
        <v>2503</v>
      </c>
      <c r="B251" s="15" t="s">
        <v>261</v>
      </c>
      <c r="C251" s="15" t="s">
        <v>474</v>
      </c>
      <c r="D251" s="16" t="s">
        <v>13</v>
      </c>
      <c r="E251" s="16">
        <v>3</v>
      </c>
    </row>
    <row r="252" spans="1:5" ht="12.75" customHeight="1">
      <c r="A252" s="16">
        <v>408</v>
      </c>
      <c r="B252" s="15" t="s">
        <v>262</v>
      </c>
      <c r="C252" s="15" t="s">
        <v>461</v>
      </c>
      <c r="D252" s="16" t="s">
        <v>13</v>
      </c>
      <c r="E252" s="16">
        <v>2</v>
      </c>
    </row>
    <row r="253" spans="1:5" ht="12.75" customHeight="1">
      <c r="A253" s="16">
        <v>1923</v>
      </c>
      <c r="B253" s="15" t="s">
        <v>263</v>
      </c>
      <c r="C253" s="15" t="s">
        <v>480</v>
      </c>
      <c r="D253" s="16" t="s">
        <v>26</v>
      </c>
      <c r="E253" s="16">
        <v>3</v>
      </c>
    </row>
    <row r="254" spans="1:5" ht="12.75" customHeight="1">
      <c r="A254" s="16">
        <v>833</v>
      </c>
      <c r="B254" s="15" t="s">
        <v>264</v>
      </c>
      <c r="C254" s="15" t="s">
        <v>458</v>
      </c>
      <c r="D254" s="16" t="s">
        <v>26</v>
      </c>
      <c r="E254" s="16">
        <v>2</v>
      </c>
    </row>
    <row r="255" spans="1:5" ht="12.75" customHeight="1">
      <c r="A255" s="16">
        <v>2676</v>
      </c>
      <c r="B255" s="15" t="s">
        <v>265</v>
      </c>
      <c r="C255" s="15" t="s">
        <v>460</v>
      </c>
      <c r="D255" s="16" t="s">
        <v>28</v>
      </c>
      <c r="E255" s="16" t="s">
        <v>13</v>
      </c>
    </row>
    <row r="256" spans="1:5" ht="12.75" customHeight="1">
      <c r="A256" s="16">
        <v>2805</v>
      </c>
      <c r="B256" s="15" t="s">
        <v>266</v>
      </c>
      <c r="C256" s="15" t="s">
        <v>479</v>
      </c>
      <c r="D256" s="16" t="s">
        <v>28</v>
      </c>
      <c r="E256" s="16">
        <v>2</v>
      </c>
    </row>
    <row r="257" spans="1:5" ht="12.75" customHeight="1">
      <c r="A257" s="16">
        <v>2911</v>
      </c>
      <c r="B257" s="15" t="s">
        <v>267</v>
      </c>
      <c r="C257" s="15" t="s">
        <v>479</v>
      </c>
      <c r="D257" s="16" t="s">
        <v>514</v>
      </c>
      <c r="E257" s="16">
        <v>2</v>
      </c>
    </row>
    <row r="258" spans="1:5" ht="12.75" customHeight="1">
      <c r="A258" s="16">
        <v>1510</v>
      </c>
      <c r="B258" s="15" t="s">
        <v>268</v>
      </c>
      <c r="C258" s="15" t="s">
        <v>12</v>
      </c>
      <c r="D258" s="16" t="s">
        <v>13</v>
      </c>
      <c r="E258" s="16">
        <v>3</v>
      </c>
    </row>
    <row r="259" spans="1:5" ht="12.75" customHeight="1">
      <c r="A259" s="16">
        <v>1249</v>
      </c>
      <c r="B259" s="15" t="s">
        <v>269</v>
      </c>
      <c r="C259" s="15" t="s">
        <v>466</v>
      </c>
      <c r="D259" s="16" t="s">
        <v>13</v>
      </c>
      <c r="E259" s="16">
        <v>4</v>
      </c>
    </row>
    <row r="260" spans="1:5" ht="12.75" customHeight="1">
      <c r="A260" s="16">
        <v>238</v>
      </c>
      <c r="B260" s="15" t="s">
        <v>269</v>
      </c>
      <c r="C260" s="15" t="s">
        <v>466</v>
      </c>
      <c r="D260" s="16" t="s">
        <v>26</v>
      </c>
      <c r="E260" s="16">
        <v>3</v>
      </c>
    </row>
    <row r="261" spans="1:5" ht="12.75" customHeight="1">
      <c r="A261" s="16">
        <v>1250</v>
      </c>
      <c r="B261" s="15" t="s">
        <v>270</v>
      </c>
      <c r="C261" s="15" t="s">
        <v>466</v>
      </c>
      <c r="D261" s="16" t="s">
        <v>13</v>
      </c>
      <c r="E261" s="16">
        <v>4</v>
      </c>
    </row>
    <row r="262" spans="1:5" ht="12.75" customHeight="1">
      <c r="A262" s="16">
        <v>243</v>
      </c>
      <c r="B262" s="15" t="s">
        <v>271</v>
      </c>
      <c r="C262" s="15" t="s">
        <v>466</v>
      </c>
      <c r="D262" s="16" t="s">
        <v>26</v>
      </c>
      <c r="E262" s="16">
        <v>2</v>
      </c>
    </row>
    <row r="263" spans="1:5" ht="12.75" customHeight="1">
      <c r="A263" s="16">
        <v>860</v>
      </c>
      <c r="B263" s="15" t="s">
        <v>272</v>
      </c>
      <c r="C263" s="15" t="s">
        <v>469</v>
      </c>
      <c r="D263" s="16" t="s">
        <v>26</v>
      </c>
      <c r="E263" s="16">
        <v>2</v>
      </c>
    </row>
    <row r="264" spans="1:5" ht="12.75" customHeight="1">
      <c r="A264" s="16">
        <v>1295</v>
      </c>
      <c r="B264" s="15" t="s">
        <v>272</v>
      </c>
      <c r="C264" s="15" t="s">
        <v>469</v>
      </c>
      <c r="D264" s="16" t="s">
        <v>13</v>
      </c>
      <c r="E264" s="16">
        <v>3</v>
      </c>
    </row>
    <row r="265" spans="1:5" ht="12.75" customHeight="1">
      <c r="A265" s="16">
        <v>2045</v>
      </c>
      <c r="B265" s="15" t="s">
        <v>273</v>
      </c>
      <c r="C265" s="15" t="s">
        <v>458</v>
      </c>
      <c r="D265" s="16" t="s">
        <v>13</v>
      </c>
      <c r="E265" s="16">
        <v>1</v>
      </c>
    </row>
    <row r="266" spans="1:5" ht="12.75" customHeight="1">
      <c r="A266" s="16">
        <v>1243</v>
      </c>
      <c r="B266" s="15" t="s">
        <v>274</v>
      </c>
      <c r="C266" s="15" t="s">
        <v>465</v>
      </c>
      <c r="D266" s="16" t="s">
        <v>13</v>
      </c>
      <c r="E266" s="16">
        <v>3</v>
      </c>
    </row>
    <row r="267" spans="1:5" ht="12.75" customHeight="1">
      <c r="A267" s="16">
        <v>2356</v>
      </c>
      <c r="B267" s="15" t="s">
        <v>275</v>
      </c>
      <c r="C267" s="15" t="s">
        <v>467</v>
      </c>
      <c r="D267" s="16" t="s">
        <v>13</v>
      </c>
      <c r="E267" s="16">
        <v>2</v>
      </c>
    </row>
    <row r="268" spans="1:5" ht="12.75" customHeight="1">
      <c r="A268" s="16">
        <v>2402</v>
      </c>
      <c r="B268" s="15" t="s">
        <v>276</v>
      </c>
      <c r="C268" s="15" t="s">
        <v>477</v>
      </c>
      <c r="D268" s="16" t="s">
        <v>13</v>
      </c>
      <c r="E268" s="16">
        <v>3</v>
      </c>
    </row>
    <row r="269" spans="1:5" ht="12.75" customHeight="1">
      <c r="A269" s="16">
        <v>3010</v>
      </c>
      <c r="B269" s="15" t="s">
        <v>277</v>
      </c>
      <c r="C269" s="15" t="s">
        <v>474</v>
      </c>
      <c r="D269" s="16" t="s">
        <v>13</v>
      </c>
      <c r="E269" s="16">
        <v>3</v>
      </c>
    </row>
    <row r="270" spans="1:5" ht="12.75" customHeight="1">
      <c r="A270" s="16">
        <v>2876</v>
      </c>
      <c r="B270" s="15" t="s">
        <v>278</v>
      </c>
      <c r="C270" s="15" t="s">
        <v>464</v>
      </c>
      <c r="D270" s="16" t="s">
        <v>26</v>
      </c>
      <c r="E270" s="16">
        <v>4</v>
      </c>
    </row>
    <row r="271" spans="1:5" ht="12.75" customHeight="1">
      <c r="A271" s="16">
        <v>858</v>
      </c>
      <c r="B271" s="15" t="s">
        <v>279</v>
      </c>
      <c r="C271" s="15" t="s">
        <v>469</v>
      </c>
      <c r="D271" s="16" t="s">
        <v>26</v>
      </c>
      <c r="E271" s="16">
        <v>3</v>
      </c>
    </row>
    <row r="272" spans="1:5" ht="12.75" customHeight="1">
      <c r="A272" s="16">
        <v>2915</v>
      </c>
      <c r="B272" s="15" t="s">
        <v>280</v>
      </c>
      <c r="C272" s="15" t="s">
        <v>469</v>
      </c>
      <c r="D272" s="16" t="s">
        <v>13</v>
      </c>
      <c r="E272" s="16">
        <v>4</v>
      </c>
    </row>
    <row r="273" spans="1:5" ht="12.75" customHeight="1">
      <c r="A273" s="16">
        <v>2318</v>
      </c>
      <c r="B273" s="15" t="s">
        <v>281</v>
      </c>
      <c r="C273" s="15" t="s">
        <v>461</v>
      </c>
      <c r="D273" s="16" t="s">
        <v>13</v>
      </c>
      <c r="E273" s="16">
        <v>4</v>
      </c>
    </row>
    <row r="274" spans="1:5" ht="12.75" customHeight="1">
      <c r="A274" s="16">
        <v>2712</v>
      </c>
      <c r="B274" s="15" t="s">
        <v>282</v>
      </c>
      <c r="C274" s="15" t="s">
        <v>468</v>
      </c>
      <c r="D274" s="16" t="s">
        <v>514</v>
      </c>
      <c r="E274" s="16">
        <v>2</v>
      </c>
    </row>
    <row r="275" spans="1:5" ht="12.75" customHeight="1">
      <c r="A275" s="16">
        <v>1171</v>
      </c>
      <c r="B275" s="15" t="s">
        <v>283</v>
      </c>
      <c r="C275" s="15" t="s">
        <v>473</v>
      </c>
      <c r="D275" s="16" t="s">
        <v>20</v>
      </c>
      <c r="E275" s="16">
        <v>4</v>
      </c>
    </row>
    <row r="276" spans="1:5" ht="12.75" customHeight="1">
      <c r="A276" s="16">
        <v>2534</v>
      </c>
      <c r="B276" s="15" t="s">
        <v>284</v>
      </c>
      <c r="C276" s="15" t="s">
        <v>460</v>
      </c>
      <c r="D276" s="16" t="s">
        <v>13</v>
      </c>
      <c r="E276" s="16">
        <v>3</v>
      </c>
    </row>
    <row r="277" spans="1:5" ht="12.75" customHeight="1">
      <c r="A277" s="16">
        <v>552</v>
      </c>
      <c r="B277" s="15" t="s">
        <v>285</v>
      </c>
      <c r="C277" s="15" t="s">
        <v>14</v>
      </c>
      <c r="D277" s="16" t="s">
        <v>13</v>
      </c>
      <c r="E277" s="16">
        <v>2</v>
      </c>
    </row>
    <row r="278" spans="1:5" ht="12.75" customHeight="1">
      <c r="A278" s="16">
        <v>1602</v>
      </c>
      <c r="B278" s="15" t="s">
        <v>286</v>
      </c>
      <c r="C278" s="15" t="s">
        <v>14</v>
      </c>
      <c r="D278" s="16" t="s">
        <v>20</v>
      </c>
      <c r="E278" s="16">
        <v>2</v>
      </c>
    </row>
    <row r="279" spans="1:5" ht="12.75" customHeight="1">
      <c r="A279" s="16">
        <v>2788</v>
      </c>
      <c r="B279" s="15" t="s">
        <v>287</v>
      </c>
      <c r="C279" s="15" t="s">
        <v>460</v>
      </c>
      <c r="D279" s="16" t="s">
        <v>20</v>
      </c>
      <c r="E279" s="16">
        <v>5</v>
      </c>
    </row>
    <row r="280" spans="1:5" ht="12.75" customHeight="1">
      <c r="A280" s="16">
        <v>2976</v>
      </c>
      <c r="B280" s="15" t="s">
        <v>288</v>
      </c>
      <c r="C280" s="15" t="s">
        <v>483</v>
      </c>
      <c r="D280" s="16" t="s">
        <v>28</v>
      </c>
      <c r="E280" s="16">
        <v>5</v>
      </c>
    </row>
    <row r="281" spans="1:5" ht="12.75" customHeight="1">
      <c r="A281" s="16">
        <v>1803</v>
      </c>
      <c r="B281" s="15" t="s">
        <v>289</v>
      </c>
      <c r="C281" s="15" t="s">
        <v>465</v>
      </c>
      <c r="D281" s="16" t="s">
        <v>13</v>
      </c>
      <c r="E281" s="16">
        <v>3</v>
      </c>
    </row>
    <row r="282" spans="1:5" ht="12.75" customHeight="1">
      <c r="A282" s="16">
        <v>2905</v>
      </c>
      <c r="B282" s="15" t="s">
        <v>290</v>
      </c>
      <c r="C282" s="15" t="s">
        <v>465</v>
      </c>
      <c r="D282" s="16" t="s">
        <v>20</v>
      </c>
      <c r="E282" s="16">
        <v>4</v>
      </c>
    </row>
    <row r="283" spans="1:5" ht="12.75" customHeight="1">
      <c r="A283" s="16">
        <v>1892</v>
      </c>
      <c r="B283" s="15" t="s">
        <v>291</v>
      </c>
      <c r="C283" s="15" t="s">
        <v>460</v>
      </c>
      <c r="D283" s="16" t="s">
        <v>13</v>
      </c>
      <c r="E283" s="16">
        <v>2</v>
      </c>
    </row>
    <row r="284" spans="1:5" ht="12.75" customHeight="1">
      <c r="A284" s="16">
        <v>1030</v>
      </c>
      <c r="B284" s="15" t="s">
        <v>292</v>
      </c>
      <c r="C284" s="15" t="s">
        <v>475</v>
      </c>
      <c r="D284" s="16" t="s">
        <v>26</v>
      </c>
      <c r="E284" s="16">
        <v>2</v>
      </c>
    </row>
    <row r="285" spans="1:5" ht="12.75" customHeight="1">
      <c r="A285" s="16">
        <v>861</v>
      </c>
      <c r="B285" s="15" t="s">
        <v>293</v>
      </c>
      <c r="C285" s="15" t="s">
        <v>469</v>
      </c>
      <c r="D285" s="16" t="s">
        <v>26</v>
      </c>
      <c r="E285" s="16">
        <v>2</v>
      </c>
    </row>
    <row r="286" spans="1:5" ht="12.75" customHeight="1">
      <c r="A286" s="16">
        <v>2878</v>
      </c>
      <c r="B286" s="15" t="s">
        <v>294</v>
      </c>
      <c r="C286" s="15" t="s">
        <v>12</v>
      </c>
      <c r="D286" s="16" t="s">
        <v>514</v>
      </c>
      <c r="E286" s="16">
        <v>5</v>
      </c>
    </row>
    <row r="287" spans="1:5" ht="12.75" customHeight="1">
      <c r="A287" s="16">
        <v>3026</v>
      </c>
      <c r="B287" s="15" t="s">
        <v>295</v>
      </c>
      <c r="C287" s="15" t="s">
        <v>475</v>
      </c>
      <c r="D287" s="16" t="s">
        <v>514</v>
      </c>
      <c r="E287" s="16">
        <v>5</v>
      </c>
    </row>
    <row r="288" spans="1:5" ht="12.75" customHeight="1">
      <c r="A288" s="16"/>
      <c r="B288" s="15" t="s">
        <v>507</v>
      </c>
      <c r="C288" s="15" t="s">
        <v>475</v>
      </c>
      <c r="D288" s="14" t="s">
        <v>13</v>
      </c>
      <c r="E288" s="14">
        <v>0</v>
      </c>
    </row>
    <row r="289" spans="1:5" ht="12.75" customHeight="1">
      <c r="A289" s="16"/>
      <c r="B289" s="15" t="s">
        <v>506</v>
      </c>
      <c r="C289" s="15" t="s">
        <v>475</v>
      </c>
      <c r="D289" s="14" t="s">
        <v>20</v>
      </c>
      <c r="E289" s="14">
        <v>0</v>
      </c>
    </row>
    <row r="290" spans="1:5" ht="12.75" customHeight="1">
      <c r="A290" s="16">
        <v>1623</v>
      </c>
      <c r="B290" s="15" t="s">
        <v>297</v>
      </c>
      <c r="C290" s="15" t="s">
        <v>469</v>
      </c>
      <c r="D290" s="16" t="s">
        <v>20</v>
      </c>
      <c r="E290" s="16">
        <v>5</v>
      </c>
    </row>
    <row r="291" spans="1:5" ht="12.75" customHeight="1">
      <c r="A291" s="16">
        <v>207</v>
      </c>
      <c r="B291" s="15" t="s">
        <v>296</v>
      </c>
      <c r="C291" s="15" t="s">
        <v>478</v>
      </c>
      <c r="D291" s="16" t="s">
        <v>26</v>
      </c>
      <c r="E291" s="16">
        <v>3</v>
      </c>
    </row>
    <row r="292" spans="1:5" ht="12.75" customHeight="1">
      <c r="A292" s="16">
        <v>2374</v>
      </c>
      <c r="B292" s="15" t="s">
        <v>299</v>
      </c>
      <c r="C292" s="15" t="s">
        <v>480</v>
      </c>
      <c r="D292" s="16" t="s">
        <v>26</v>
      </c>
      <c r="E292" s="16">
        <v>3</v>
      </c>
    </row>
    <row r="293" spans="1:5" ht="12.75" customHeight="1">
      <c r="A293" s="16">
        <v>2556</v>
      </c>
      <c r="B293" s="15" t="s">
        <v>300</v>
      </c>
      <c r="C293" s="15" t="s">
        <v>462</v>
      </c>
      <c r="D293" s="16" t="s">
        <v>13</v>
      </c>
      <c r="E293" s="16">
        <v>3</v>
      </c>
    </row>
    <row r="294" spans="1:5" ht="12.75" customHeight="1">
      <c r="A294" s="16">
        <v>2211</v>
      </c>
      <c r="B294" s="15" t="s">
        <v>298</v>
      </c>
      <c r="C294" s="15" t="s">
        <v>468</v>
      </c>
      <c r="D294" s="16" t="s">
        <v>28</v>
      </c>
      <c r="E294" s="16">
        <v>5</v>
      </c>
    </row>
    <row r="295" spans="1:5" ht="12.75" customHeight="1">
      <c r="A295" s="16">
        <v>2496</v>
      </c>
      <c r="B295" s="15" t="s">
        <v>301</v>
      </c>
      <c r="C295" s="15" t="s">
        <v>461</v>
      </c>
      <c r="D295" s="16" t="s">
        <v>13</v>
      </c>
      <c r="E295" s="16">
        <v>3</v>
      </c>
    </row>
    <row r="296" spans="1:5" ht="12.75" customHeight="1">
      <c r="A296" s="16">
        <v>391</v>
      </c>
      <c r="B296" s="15" t="s">
        <v>302</v>
      </c>
      <c r="C296" s="15" t="s">
        <v>12</v>
      </c>
      <c r="D296" s="16" t="s">
        <v>26</v>
      </c>
      <c r="E296" s="16">
        <v>4</v>
      </c>
    </row>
    <row r="297" spans="1:5" ht="12.75" customHeight="1">
      <c r="A297" s="16">
        <v>2879</v>
      </c>
      <c r="B297" s="15" t="s">
        <v>303</v>
      </c>
      <c r="C297" s="15" t="s">
        <v>458</v>
      </c>
      <c r="D297" s="16" t="s">
        <v>20</v>
      </c>
      <c r="E297" s="16">
        <v>3</v>
      </c>
    </row>
    <row r="298" spans="1:5" ht="12.75" customHeight="1">
      <c r="A298" s="16">
        <v>1729</v>
      </c>
      <c r="B298" s="15" t="s">
        <v>304</v>
      </c>
      <c r="C298" s="15" t="s">
        <v>458</v>
      </c>
      <c r="D298" s="16" t="s">
        <v>13</v>
      </c>
      <c r="E298" s="16">
        <v>1</v>
      </c>
    </row>
    <row r="299" spans="1:5" ht="12.75" customHeight="1">
      <c r="A299" s="16">
        <v>2980</v>
      </c>
      <c r="B299" s="15" t="s">
        <v>305</v>
      </c>
      <c r="C299" s="15" t="s">
        <v>483</v>
      </c>
      <c r="D299" s="16" t="s">
        <v>514</v>
      </c>
      <c r="E299" s="16">
        <v>3</v>
      </c>
    </row>
    <row r="300" spans="1:5" ht="12.75" customHeight="1">
      <c r="A300" s="16">
        <v>2862</v>
      </c>
      <c r="B300" s="15" t="s">
        <v>306</v>
      </c>
      <c r="C300" s="15" t="s">
        <v>462</v>
      </c>
      <c r="D300" s="16" t="s">
        <v>28</v>
      </c>
      <c r="E300" s="16" t="s">
        <v>13</v>
      </c>
    </row>
    <row r="301" spans="1:5" ht="12.75" customHeight="1">
      <c r="A301" s="16">
        <v>2744</v>
      </c>
      <c r="B301" s="15" t="s">
        <v>309</v>
      </c>
      <c r="C301" s="15" t="s">
        <v>483</v>
      </c>
      <c r="D301" s="16" t="s">
        <v>26</v>
      </c>
      <c r="E301" s="16">
        <v>3</v>
      </c>
    </row>
    <row r="302" spans="1:5" ht="12.75" customHeight="1">
      <c r="A302" s="16">
        <v>2106</v>
      </c>
      <c r="B302" s="15" t="s">
        <v>310</v>
      </c>
      <c r="C302" s="15" t="s">
        <v>463</v>
      </c>
      <c r="D302" s="16" t="s">
        <v>13</v>
      </c>
      <c r="E302" s="16">
        <v>3</v>
      </c>
    </row>
    <row r="303" spans="1:5" ht="12.75" customHeight="1">
      <c r="A303" s="16">
        <v>2679</v>
      </c>
      <c r="B303" s="15" t="s">
        <v>311</v>
      </c>
      <c r="C303" s="15" t="s">
        <v>463</v>
      </c>
      <c r="D303" s="16" t="s">
        <v>514</v>
      </c>
      <c r="E303" s="16">
        <v>2</v>
      </c>
    </row>
    <row r="304" spans="1:5" ht="12.75" customHeight="1">
      <c r="A304" s="16">
        <v>2726</v>
      </c>
      <c r="B304" s="15" t="s">
        <v>317</v>
      </c>
      <c r="C304" s="15" t="s">
        <v>462</v>
      </c>
      <c r="D304" s="16" t="s">
        <v>13</v>
      </c>
      <c r="E304" s="16">
        <v>3</v>
      </c>
    </row>
    <row r="305" spans="1:5" ht="12.75" customHeight="1">
      <c r="A305" s="16">
        <v>1315</v>
      </c>
      <c r="B305" s="15" t="s">
        <v>318</v>
      </c>
      <c r="C305" s="15" t="s">
        <v>462</v>
      </c>
      <c r="D305" s="16" t="s">
        <v>13</v>
      </c>
      <c r="E305" s="16">
        <v>3</v>
      </c>
    </row>
    <row r="306" spans="1:5" ht="12.75" customHeight="1">
      <c r="A306" s="16">
        <v>2399</v>
      </c>
      <c r="B306" s="15" t="s">
        <v>314</v>
      </c>
      <c r="C306" s="15" t="s">
        <v>487</v>
      </c>
      <c r="D306" s="16" t="s">
        <v>13</v>
      </c>
      <c r="E306" s="16">
        <v>3</v>
      </c>
    </row>
    <row r="307" spans="1:5" ht="12.75" customHeight="1">
      <c r="A307" s="16">
        <v>2399</v>
      </c>
      <c r="B307" s="15" t="s">
        <v>315</v>
      </c>
      <c r="C307" s="15" t="s">
        <v>464</v>
      </c>
      <c r="D307" s="16" t="s">
        <v>514</v>
      </c>
      <c r="E307" s="16">
        <v>5</v>
      </c>
    </row>
    <row r="308" spans="1:5" ht="12.75" customHeight="1">
      <c r="A308" s="16">
        <v>3086</v>
      </c>
      <c r="B308" s="15" t="s">
        <v>316</v>
      </c>
      <c r="C308" s="15" t="s">
        <v>465</v>
      </c>
      <c r="D308" s="16" t="s">
        <v>20</v>
      </c>
      <c r="E308" s="16">
        <v>5</v>
      </c>
    </row>
    <row r="309" spans="1:5" ht="12.75" customHeight="1">
      <c r="A309" s="16">
        <v>2907</v>
      </c>
      <c r="B309" s="15" t="s">
        <v>500</v>
      </c>
      <c r="C309" s="15" t="s">
        <v>465</v>
      </c>
      <c r="D309" s="16"/>
      <c r="E309" s="16"/>
    </row>
    <row r="310" spans="1:5" ht="12.75" customHeight="1">
      <c r="A310" s="16">
        <v>1403</v>
      </c>
      <c r="B310" s="15" t="s">
        <v>319</v>
      </c>
      <c r="C310" s="15" t="s">
        <v>480</v>
      </c>
      <c r="D310" s="16" t="s">
        <v>13</v>
      </c>
      <c r="E310" s="16">
        <v>2</v>
      </c>
    </row>
    <row r="311" spans="1:5" ht="12.75" customHeight="1">
      <c r="A311" s="16">
        <v>2596</v>
      </c>
      <c r="B311" s="15" t="s">
        <v>320</v>
      </c>
      <c r="C311" s="15" t="s">
        <v>480</v>
      </c>
      <c r="D311" s="16" t="s">
        <v>26</v>
      </c>
      <c r="E311" s="16">
        <v>2</v>
      </c>
    </row>
    <row r="312" spans="1:5" ht="12.75" customHeight="1">
      <c r="A312" s="16">
        <v>434</v>
      </c>
      <c r="B312" s="15" t="s">
        <v>322</v>
      </c>
      <c r="C312" s="15" t="s">
        <v>479</v>
      </c>
      <c r="D312" s="16" t="s">
        <v>26</v>
      </c>
      <c r="E312" s="16">
        <v>1</v>
      </c>
    </row>
    <row r="313" spans="1:5" ht="12.75" customHeight="1">
      <c r="A313" s="16">
        <v>2573</v>
      </c>
      <c r="B313" s="15" t="s">
        <v>323</v>
      </c>
      <c r="C313" s="15" t="s">
        <v>463</v>
      </c>
      <c r="D313" s="16" t="s">
        <v>26</v>
      </c>
      <c r="E313" s="16">
        <v>4</v>
      </c>
    </row>
    <row r="314" spans="1:5" ht="12.75" customHeight="1">
      <c r="A314" s="16">
        <v>355</v>
      </c>
      <c r="B314" s="15" t="s">
        <v>324</v>
      </c>
      <c r="C314" s="15" t="s">
        <v>14</v>
      </c>
      <c r="D314" s="16" t="s">
        <v>26</v>
      </c>
      <c r="E314" s="16">
        <v>3</v>
      </c>
    </row>
    <row r="315" spans="1:5" ht="12.75" customHeight="1">
      <c r="A315" s="16">
        <v>1439</v>
      </c>
      <c r="B315" s="15" t="s">
        <v>325</v>
      </c>
      <c r="C315" s="15" t="s">
        <v>469</v>
      </c>
      <c r="D315" s="16" t="s">
        <v>26</v>
      </c>
      <c r="E315" s="16">
        <v>5</v>
      </c>
    </row>
    <row r="316" spans="1:5" ht="12.75" customHeight="1">
      <c r="A316" s="16">
        <v>1145</v>
      </c>
      <c r="B316" s="15" t="s">
        <v>326</v>
      </c>
      <c r="C316" s="15" t="s">
        <v>464</v>
      </c>
      <c r="D316" s="16" t="s">
        <v>13</v>
      </c>
      <c r="E316" s="16">
        <v>3</v>
      </c>
    </row>
    <row r="317" spans="1:5" ht="12.75" customHeight="1">
      <c r="A317" s="16">
        <v>1098</v>
      </c>
      <c r="B317" s="15" t="s">
        <v>307</v>
      </c>
      <c r="C317" s="15" t="s">
        <v>459</v>
      </c>
      <c r="D317" s="16" t="s">
        <v>13</v>
      </c>
      <c r="E317" s="16" t="s">
        <v>13</v>
      </c>
    </row>
    <row r="318" spans="1:5" ht="12.75" customHeight="1">
      <c r="A318" s="16">
        <v>2567</v>
      </c>
      <c r="B318" s="15" t="s">
        <v>308</v>
      </c>
      <c r="C318" s="15" t="s">
        <v>468</v>
      </c>
      <c r="D318" s="16" t="s">
        <v>26</v>
      </c>
      <c r="E318" s="16">
        <v>3</v>
      </c>
    </row>
    <row r="319" spans="1:5" ht="12.75" customHeight="1">
      <c r="A319" s="16">
        <v>2521</v>
      </c>
      <c r="B319" s="15" t="s">
        <v>308</v>
      </c>
      <c r="C319" s="15" t="s">
        <v>468</v>
      </c>
      <c r="D319" s="16" t="s">
        <v>13</v>
      </c>
      <c r="E319" s="16">
        <v>0</v>
      </c>
    </row>
    <row r="320" spans="1:5" ht="12.75" customHeight="1">
      <c r="A320" s="16">
        <v>2461</v>
      </c>
      <c r="B320" s="15" t="s">
        <v>312</v>
      </c>
      <c r="C320" s="15" t="s">
        <v>485</v>
      </c>
      <c r="D320" s="16" t="s">
        <v>13</v>
      </c>
      <c r="E320" s="16">
        <v>4</v>
      </c>
    </row>
    <row r="321" spans="1:5" ht="12.75" customHeight="1">
      <c r="A321" s="16">
        <v>2460</v>
      </c>
      <c r="B321" s="15" t="s">
        <v>313</v>
      </c>
      <c r="C321" s="15" t="s">
        <v>485</v>
      </c>
      <c r="D321" s="16" t="s">
        <v>20</v>
      </c>
      <c r="E321" s="16">
        <v>0</v>
      </c>
    </row>
    <row r="322" spans="1:5" ht="12.75" customHeight="1">
      <c r="A322" s="16">
        <v>73</v>
      </c>
      <c r="B322" s="15" t="s">
        <v>321</v>
      </c>
      <c r="C322" s="15" t="s">
        <v>489</v>
      </c>
      <c r="D322" s="16" t="s">
        <v>26</v>
      </c>
      <c r="E322" s="16">
        <v>3</v>
      </c>
    </row>
    <row r="323" spans="1:5" ht="12.75" customHeight="1">
      <c r="A323" s="16">
        <v>2147</v>
      </c>
      <c r="B323" s="15" t="s">
        <v>327</v>
      </c>
      <c r="C323" s="15" t="s">
        <v>477</v>
      </c>
      <c r="D323" s="16" t="s">
        <v>13</v>
      </c>
      <c r="E323" s="16">
        <v>3</v>
      </c>
    </row>
    <row r="324" spans="1:5" ht="12.75" customHeight="1">
      <c r="A324" s="16">
        <v>2883</v>
      </c>
      <c r="B324" s="15" t="s">
        <v>18</v>
      </c>
      <c r="C324" s="15" t="s">
        <v>458</v>
      </c>
      <c r="D324" s="16" t="s">
        <v>13</v>
      </c>
      <c r="E324" s="16">
        <v>3</v>
      </c>
    </row>
    <row r="325" spans="1:5" ht="12.75" customHeight="1">
      <c r="A325" s="16">
        <v>1902</v>
      </c>
      <c r="B325" s="15" t="s">
        <v>331</v>
      </c>
      <c r="C325" s="15" t="s">
        <v>473</v>
      </c>
      <c r="D325" s="16" t="s">
        <v>13</v>
      </c>
      <c r="E325" s="16">
        <v>3</v>
      </c>
    </row>
    <row r="326" spans="1:5" ht="12.75" customHeight="1">
      <c r="A326" s="16">
        <v>1518</v>
      </c>
      <c r="B326" s="15" t="s">
        <v>332</v>
      </c>
      <c r="C326" s="15" t="s">
        <v>12</v>
      </c>
      <c r="D326" s="16" t="s">
        <v>13</v>
      </c>
      <c r="E326" s="16">
        <v>4</v>
      </c>
    </row>
    <row r="327" spans="1:5" ht="12.75" customHeight="1">
      <c r="A327" s="16">
        <v>2148</v>
      </c>
      <c r="B327" s="15" t="s">
        <v>333</v>
      </c>
      <c r="C327" s="15" t="s">
        <v>458</v>
      </c>
      <c r="D327" s="16" t="s">
        <v>13</v>
      </c>
      <c r="E327" s="16">
        <v>2</v>
      </c>
    </row>
    <row r="328" spans="1:5" ht="12.75" customHeight="1">
      <c r="A328" s="16">
        <v>2512</v>
      </c>
      <c r="B328" s="15" t="s">
        <v>334</v>
      </c>
      <c r="C328" s="15" t="s">
        <v>474</v>
      </c>
      <c r="D328" s="16" t="s">
        <v>13</v>
      </c>
      <c r="E328" s="16">
        <v>4</v>
      </c>
    </row>
    <row r="329" spans="1:5" ht="12.75" customHeight="1">
      <c r="A329" s="16">
        <v>563</v>
      </c>
      <c r="B329" s="15" t="s">
        <v>335</v>
      </c>
      <c r="C329" s="15" t="s">
        <v>490</v>
      </c>
      <c r="D329" s="16" t="s">
        <v>26</v>
      </c>
      <c r="E329" s="16">
        <v>4</v>
      </c>
    </row>
    <row r="330" spans="1:5" ht="12.75" customHeight="1">
      <c r="A330" s="16">
        <v>2107</v>
      </c>
      <c r="B330" s="15" t="s">
        <v>336</v>
      </c>
      <c r="C330" s="15" t="s">
        <v>458</v>
      </c>
      <c r="D330" s="16" t="s">
        <v>20</v>
      </c>
      <c r="E330" s="16" t="s">
        <v>13</v>
      </c>
    </row>
    <row r="331" spans="1:5" ht="12.75" customHeight="1">
      <c r="A331" s="16">
        <v>1020</v>
      </c>
      <c r="B331" s="15" t="s">
        <v>328</v>
      </c>
      <c r="C331" s="15" t="s">
        <v>475</v>
      </c>
      <c r="D331" s="16" t="s">
        <v>13</v>
      </c>
      <c r="E331" s="16">
        <v>3</v>
      </c>
    </row>
    <row r="332" spans="1:5" ht="12.75" customHeight="1">
      <c r="A332" s="16">
        <v>1382</v>
      </c>
      <c r="B332" s="15" t="s">
        <v>329</v>
      </c>
      <c r="C332" s="15" t="s">
        <v>473</v>
      </c>
      <c r="D332" s="16" t="s">
        <v>13</v>
      </c>
      <c r="E332" s="16">
        <v>2</v>
      </c>
    </row>
    <row r="333" spans="1:5" ht="12.75" customHeight="1">
      <c r="A333" s="16">
        <v>1711</v>
      </c>
      <c r="B333" s="15" t="s">
        <v>330</v>
      </c>
      <c r="C333" s="15" t="s">
        <v>473</v>
      </c>
      <c r="D333" s="16" t="s">
        <v>20</v>
      </c>
      <c r="E333" s="16">
        <v>2</v>
      </c>
    </row>
    <row r="334" spans="1:5" ht="12.75" customHeight="1">
      <c r="A334" s="16">
        <v>2889</v>
      </c>
      <c r="B334" s="15" t="s">
        <v>19</v>
      </c>
      <c r="C334" s="15" t="s">
        <v>486</v>
      </c>
      <c r="D334" s="16" t="s">
        <v>13</v>
      </c>
      <c r="E334" s="16">
        <v>4</v>
      </c>
    </row>
    <row r="335" spans="1:5" ht="12.75" customHeight="1">
      <c r="A335" s="16">
        <v>356</v>
      </c>
      <c r="B335" s="15" t="s">
        <v>337</v>
      </c>
      <c r="C335" s="15" t="s">
        <v>492</v>
      </c>
      <c r="D335" s="16" t="s">
        <v>26</v>
      </c>
      <c r="E335" s="16">
        <v>4</v>
      </c>
    </row>
    <row r="336" spans="1:5" ht="12.75" customHeight="1">
      <c r="A336" s="16">
        <v>3001</v>
      </c>
      <c r="B336" s="15" t="s">
        <v>29</v>
      </c>
      <c r="C336" s="15" t="s">
        <v>484</v>
      </c>
      <c r="D336" s="16" t="s">
        <v>514</v>
      </c>
      <c r="E336" s="16">
        <v>2</v>
      </c>
    </row>
    <row r="337" spans="1:5" ht="12.75" customHeight="1">
      <c r="A337" s="16">
        <v>2937</v>
      </c>
      <c r="B337" s="15" t="s">
        <v>27</v>
      </c>
      <c r="C337" s="15" t="s">
        <v>484</v>
      </c>
      <c r="D337" s="16" t="s">
        <v>26</v>
      </c>
      <c r="E337" s="16">
        <v>3</v>
      </c>
    </row>
    <row r="338" spans="1:5" ht="12.75" customHeight="1">
      <c r="A338" s="16">
        <v>2919</v>
      </c>
      <c r="B338" s="15" t="s">
        <v>338</v>
      </c>
      <c r="C338" s="15" t="s">
        <v>461</v>
      </c>
      <c r="D338" s="16" t="s">
        <v>514</v>
      </c>
      <c r="E338" s="16">
        <v>5</v>
      </c>
    </row>
    <row r="339" spans="1:5" ht="12.75" customHeight="1">
      <c r="A339" s="16">
        <v>2559</v>
      </c>
      <c r="B339" s="15" t="s">
        <v>339</v>
      </c>
      <c r="C339" s="15" t="s">
        <v>485</v>
      </c>
      <c r="D339" s="16" t="s">
        <v>13</v>
      </c>
      <c r="E339" s="16">
        <v>0</v>
      </c>
    </row>
    <row r="340" spans="1:5" ht="12.75" customHeight="1">
      <c r="A340" s="16">
        <v>1078</v>
      </c>
      <c r="B340" s="15" t="s">
        <v>340</v>
      </c>
      <c r="C340" s="15" t="s">
        <v>484</v>
      </c>
      <c r="D340" s="16" t="s">
        <v>13</v>
      </c>
      <c r="E340" s="16">
        <v>3</v>
      </c>
    </row>
    <row r="341" spans="1:5" ht="12.75" customHeight="1">
      <c r="A341" s="16">
        <v>2073</v>
      </c>
      <c r="B341" s="15" t="s">
        <v>341</v>
      </c>
      <c r="C341" s="15" t="s">
        <v>468</v>
      </c>
      <c r="D341" s="16" t="s">
        <v>13</v>
      </c>
      <c r="E341" s="16">
        <v>4</v>
      </c>
    </row>
    <row r="342" spans="1:5" ht="12.75" customHeight="1">
      <c r="A342" s="16">
        <v>2798</v>
      </c>
      <c r="B342" s="15" t="s">
        <v>342</v>
      </c>
      <c r="C342" s="15" t="s">
        <v>472</v>
      </c>
      <c r="D342" s="16" t="s">
        <v>514</v>
      </c>
      <c r="E342" s="16">
        <v>1</v>
      </c>
    </row>
    <row r="343" spans="1:5" ht="12.75" customHeight="1">
      <c r="A343" s="16">
        <v>2945</v>
      </c>
      <c r="B343" s="15" t="s">
        <v>343</v>
      </c>
      <c r="C343" s="15" t="s">
        <v>473</v>
      </c>
      <c r="D343" s="16" t="s">
        <v>28</v>
      </c>
      <c r="E343" s="16">
        <v>4</v>
      </c>
    </row>
    <row r="344" spans="1:5" ht="12.75" customHeight="1">
      <c r="A344" s="16">
        <v>1101</v>
      </c>
      <c r="B344" s="15" t="s">
        <v>344</v>
      </c>
      <c r="C344" s="15" t="s">
        <v>459</v>
      </c>
      <c r="D344" s="16" t="s">
        <v>13</v>
      </c>
      <c r="E344" s="16">
        <v>1</v>
      </c>
    </row>
    <row r="345" spans="1:5" ht="12.75" customHeight="1">
      <c r="A345" s="16">
        <v>2773</v>
      </c>
      <c r="B345" s="15" t="s">
        <v>345</v>
      </c>
      <c r="C345" s="15" t="s">
        <v>14</v>
      </c>
      <c r="D345" s="16" t="s">
        <v>28</v>
      </c>
      <c r="E345" s="16">
        <v>1</v>
      </c>
    </row>
    <row r="346" spans="1:5" ht="12.75" customHeight="1">
      <c r="A346" s="16">
        <v>2472</v>
      </c>
      <c r="B346" s="15" t="s">
        <v>346</v>
      </c>
      <c r="C346" s="15" t="s">
        <v>466</v>
      </c>
      <c r="D346" s="16" t="s">
        <v>26</v>
      </c>
      <c r="E346" s="16">
        <v>4</v>
      </c>
    </row>
    <row r="347" spans="1:5" ht="12.75" customHeight="1">
      <c r="A347" s="16">
        <v>2819</v>
      </c>
      <c r="B347" s="15" t="s">
        <v>347</v>
      </c>
      <c r="C347" s="15" t="s">
        <v>462</v>
      </c>
      <c r="D347" s="16" t="s">
        <v>28</v>
      </c>
      <c r="E347" s="16">
        <v>1</v>
      </c>
    </row>
    <row r="348" spans="1:5" ht="12.75" customHeight="1">
      <c r="A348" s="16">
        <v>2910</v>
      </c>
      <c r="B348" s="15" t="s">
        <v>348</v>
      </c>
      <c r="C348" s="15" t="s">
        <v>484</v>
      </c>
      <c r="D348" s="16" t="s">
        <v>514</v>
      </c>
      <c r="E348" s="16">
        <v>0</v>
      </c>
    </row>
    <row r="349" spans="1:5" ht="12.75" customHeight="1">
      <c r="A349" s="16">
        <v>1621</v>
      </c>
      <c r="B349" s="15" t="s">
        <v>349</v>
      </c>
      <c r="C349" s="15" t="s">
        <v>459</v>
      </c>
      <c r="D349" s="16" t="s">
        <v>13</v>
      </c>
      <c r="E349" s="16">
        <v>1</v>
      </c>
    </row>
    <row r="350" spans="1:5" ht="12.75" customHeight="1">
      <c r="A350" s="16">
        <v>799</v>
      </c>
      <c r="B350" s="15" t="s">
        <v>350</v>
      </c>
      <c r="C350" s="15" t="s">
        <v>477</v>
      </c>
      <c r="D350" s="16" t="s">
        <v>13</v>
      </c>
      <c r="E350" s="16">
        <v>3</v>
      </c>
    </row>
    <row r="351" spans="1:5" ht="12.75" customHeight="1">
      <c r="A351" s="16">
        <v>2608</v>
      </c>
      <c r="B351" s="15" t="s">
        <v>351</v>
      </c>
      <c r="C351" s="15" t="s">
        <v>477</v>
      </c>
      <c r="D351" s="16" t="s">
        <v>20</v>
      </c>
      <c r="E351" s="16">
        <v>4</v>
      </c>
    </row>
    <row r="352" spans="1:5" ht="12.75" customHeight="1">
      <c r="A352" s="16">
        <v>2672</v>
      </c>
      <c r="B352" s="15" t="s">
        <v>352</v>
      </c>
      <c r="C352" s="15" t="s">
        <v>460</v>
      </c>
      <c r="D352" s="16" t="s">
        <v>28</v>
      </c>
      <c r="E352" s="16">
        <v>1</v>
      </c>
    </row>
    <row r="353" spans="1:5" ht="12.75" customHeight="1">
      <c r="A353" s="16">
        <v>2771</v>
      </c>
      <c r="B353" s="15" t="s">
        <v>353</v>
      </c>
      <c r="C353" s="15" t="s">
        <v>460</v>
      </c>
      <c r="D353" s="16" t="s">
        <v>28</v>
      </c>
      <c r="E353" s="16">
        <v>5</v>
      </c>
    </row>
    <row r="354" spans="1:5" ht="12.75" customHeight="1">
      <c r="A354" s="16">
        <v>1710</v>
      </c>
      <c r="B354" s="15" t="s">
        <v>354</v>
      </c>
      <c r="C354" s="15" t="s">
        <v>460</v>
      </c>
      <c r="D354" s="16" t="s">
        <v>13</v>
      </c>
      <c r="E354" s="16">
        <v>1</v>
      </c>
    </row>
    <row r="355" spans="1:5" ht="12.75" customHeight="1">
      <c r="A355" s="16">
        <v>216</v>
      </c>
      <c r="B355" s="15" t="s">
        <v>355</v>
      </c>
      <c r="C355" s="15" t="s">
        <v>462</v>
      </c>
      <c r="D355" s="16" t="s">
        <v>26</v>
      </c>
      <c r="E355" s="16" t="s">
        <v>13</v>
      </c>
    </row>
    <row r="356" spans="1:5" ht="12.75" customHeight="1">
      <c r="A356" s="16">
        <v>2900</v>
      </c>
      <c r="B356" s="15" t="s">
        <v>356</v>
      </c>
      <c r="C356" s="15" t="s">
        <v>462</v>
      </c>
      <c r="D356" s="16" t="s">
        <v>28</v>
      </c>
      <c r="E356" s="16">
        <v>5</v>
      </c>
    </row>
    <row r="357" spans="1:5" ht="12.75" customHeight="1">
      <c r="A357" s="16">
        <v>2663</v>
      </c>
      <c r="B357" s="15" t="s">
        <v>357</v>
      </c>
      <c r="C357" s="15" t="s">
        <v>481</v>
      </c>
      <c r="D357" s="16" t="s">
        <v>26</v>
      </c>
      <c r="E357" s="16">
        <v>5</v>
      </c>
    </row>
    <row r="358" spans="1:5" ht="12.75" customHeight="1">
      <c r="A358" s="16"/>
      <c r="B358" s="15" t="s">
        <v>512</v>
      </c>
      <c r="C358" s="15"/>
      <c r="D358" s="17"/>
      <c r="E358" s="17"/>
    </row>
    <row r="359" spans="1:5" ht="12.75" customHeight="1">
      <c r="A359" s="16">
        <v>2508</v>
      </c>
      <c r="B359" s="15" t="s">
        <v>358</v>
      </c>
      <c r="C359" s="15" t="s">
        <v>480</v>
      </c>
      <c r="D359" s="16" t="s">
        <v>26</v>
      </c>
      <c r="E359" s="16">
        <v>4</v>
      </c>
    </row>
    <row r="360" spans="1:5" ht="12.75" customHeight="1">
      <c r="A360" s="16">
        <v>2369</v>
      </c>
      <c r="B360" s="15" t="s">
        <v>359</v>
      </c>
      <c r="C360" s="15" t="s">
        <v>480</v>
      </c>
      <c r="D360" s="16" t="s">
        <v>13</v>
      </c>
      <c r="E360" s="16">
        <v>4</v>
      </c>
    </row>
    <row r="361" spans="1:5" ht="12.75" customHeight="1">
      <c r="A361" s="16">
        <v>2368</v>
      </c>
      <c r="B361" s="15" t="s">
        <v>360</v>
      </c>
      <c r="C361" s="15" t="s">
        <v>480</v>
      </c>
      <c r="D361" s="16" t="s">
        <v>13</v>
      </c>
      <c r="E361" s="16">
        <v>2</v>
      </c>
    </row>
    <row r="362" spans="1:5" ht="12.75" customHeight="1">
      <c r="A362" s="16">
        <v>595</v>
      </c>
      <c r="B362" s="15" t="s">
        <v>361</v>
      </c>
      <c r="C362" s="15" t="s">
        <v>478</v>
      </c>
      <c r="D362" s="16" t="s">
        <v>26</v>
      </c>
      <c r="E362" s="16">
        <v>2</v>
      </c>
    </row>
    <row r="363" spans="1:5" ht="12.75" customHeight="1">
      <c r="A363" s="16">
        <v>1712</v>
      </c>
      <c r="B363" s="15" t="s">
        <v>362</v>
      </c>
      <c r="C363" s="15" t="s">
        <v>480</v>
      </c>
      <c r="D363" s="16" t="s">
        <v>13</v>
      </c>
      <c r="E363" s="16">
        <v>2</v>
      </c>
    </row>
    <row r="364" spans="1:5" ht="12.75" customHeight="1">
      <c r="A364" s="16">
        <v>1852</v>
      </c>
      <c r="B364" s="15" t="s">
        <v>363</v>
      </c>
      <c r="C364" s="15" t="s">
        <v>467</v>
      </c>
      <c r="D364" s="16" t="s">
        <v>13</v>
      </c>
      <c r="E364" s="16">
        <v>2</v>
      </c>
    </row>
    <row r="365" spans="1:5" ht="12.75" customHeight="1">
      <c r="A365" s="16">
        <v>398</v>
      </c>
      <c r="B365" s="15" t="s">
        <v>364</v>
      </c>
      <c r="C365" s="15" t="s">
        <v>12</v>
      </c>
      <c r="D365" s="16" t="s">
        <v>26</v>
      </c>
      <c r="E365" s="16">
        <v>3</v>
      </c>
    </row>
    <row r="366" spans="1:5" ht="12.75" customHeight="1">
      <c r="A366" s="16">
        <v>2832</v>
      </c>
      <c r="B366" s="15" t="s">
        <v>365</v>
      </c>
      <c r="C366" s="15" t="s">
        <v>458</v>
      </c>
      <c r="D366" s="16" t="s">
        <v>26</v>
      </c>
      <c r="E366" s="16">
        <v>4</v>
      </c>
    </row>
    <row r="367" spans="1:5" ht="12.75" customHeight="1">
      <c r="A367" s="16">
        <v>2858</v>
      </c>
      <c r="B367" s="15" t="s">
        <v>366</v>
      </c>
      <c r="C367" s="15" t="s">
        <v>459</v>
      </c>
      <c r="D367" s="16" t="s">
        <v>514</v>
      </c>
      <c r="E367" s="16">
        <v>1</v>
      </c>
    </row>
    <row r="368" spans="1:5" ht="12.75" customHeight="1">
      <c r="A368" s="16">
        <v>2859</v>
      </c>
      <c r="B368" s="15" t="s">
        <v>367</v>
      </c>
      <c r="C368" s="15" t="s">
        <v>459</v>
      </c>
      <c r="D368" s="16" t="s">
        <v>20</v>
      </c>
      <c r="E368" s="16">
        <v>4</v>
      </c>
    </row>
    <row r="369" spans="1:5" ht="12.75" customHeight="1">
      <c r="A369" s="16">
        <v>1370</v>
      </c>
      <c r="B369" s="15" t="s">
        <v>368</v>
      </c>
      <c r="C369" s="15" t="s">
        <v>460</v>
      </c>
      <c r="D369" s="16" t="s">
        <v>13</v>
      </c>
      <c r="E369" s="16">
        <v>4</v>
      </c>
    </row>
    <row r="370" spans="1:5" ht="12.75" customHeight="1">
      <c r="A370" s="16">
        <v>1284</v>
      </c>
      <c r="B370" s="15" t="s">
        <v>369</v>
      </c>
      <c r="C370" s="15" t="s">
        <v>485</v>
      </c>
      <c r="D370" s="16" t="s">
        <v>26</v>
      </c>
      <c r="E370" s="16">
        <v>4</v>
      </c>
    </row>
    <row r="371" spans="1:5" ht="12.75" customHeight="1">
      <c r="A371" s="16">
        <v>749</v>
      </c>
      <c r="B371" s="15" t="s">
        <v>370</v>
      </c>
      <c r="C371" s="15" t="s">
        <v>484</v>
      </c>
      <c r="D371" s="16" t="s">
        <v>13</v>
      </c>
      <c r="E371" s="16">
        <v>3</v>
      </c>
    </row>
    <row r="372" spans="1:5" ht="12.75" customHeight="1">
      <c r="A372" s="16">
        <v>3000</v>
      </c>
      <c r="B372" s="15" t="s">
        <v>371</v>
      </c>
      <c r="C372" s="15" t="s">
        <v>484</v>
      </c>
      <c r="D372" s="16" t="s">
        <v>20</v>
      </c>
      <c r="E372" s="16">
        <v>3</v>
      </c>
    </row>
    <row r="373" spans="1:5" ht="12.75" customHeight="1">
      <c r="A373" s="16">
        <v>2038</v>
      </c>
      <c r="B373" s="15" t="s">
        <v>372</v>
      </c>
      <c r="C373" s="15" t="s">
        <v>459</v>
      </c>
      <c r="D373" s="16" t="s">
        <v>13</v>
      </c>
      <c r="E373" s="16">
        <v>2</v>
      </c>
    </row>
    <row r="374" spans="1:5" ht="12.75" customHeight="1">
      <c r="A374" s="16">
        <v>727</v>
      </c>
      <c r="B374" s="15" t="s">
        <v>373</v>
      </c>
      <c r="C374" s="15" t="s">
        <v>458</v>
      </c>
      <c r="D374" s="16" t="s">
        <v>26</v>
      </c>
      <c r="E374" s="16">
        <v>3</v>
      </c>
    </row>
    <row r="375" spans="1:5" ht="12.75" customHeight="1">
      <c r="A375" s="16">
        <v>762</v>
      </c>
      <c r="B375" s="15" t="s">
        <v>374</v>
      </c>
      <c r="C375" s="15" t="s">
        <v>12</v>
      </c>
      <c r="D375" s="16" t="s">
        <v>13</v>
      </c>
      <c r="E375" s="16">
        <v>4</v>
      </c>
    </row>
    <row r="376" spans="1:5" ht="12.75" customHeight="1">
      <c r="A376" s="16">
        <v>1526</v>
      </c>
      <c r="B376" s="15" t="s">
        <v>375</v>
      </c>
      <c r="C376" s="15" t="s">
        <v>459</v>
      </c>
      <c r="D376" s="16" t="s">
        <v>13</v>
      </c>
      <c r="E376" s="16">
        <v>3</v>
      </c>
    </row>
    <row r="377" spans="1:5" ht="12.75" customHeight="1">
      <c r="A377" s="16">
        <v>2539</v>
      </c>
      <c r="B377" s="15" t="s">
        <v>376</v>
      </c>
      <c r="C377" s="15" t="s">
        <v>475</v>
      </c>
      <c r="D377" s="16" t="s">
        <v>13</v>
      </c>
      <c r="E377" s="16" t="s">
        <v>119</v>
      </c>
    </row>
    <row r="378" spans="1:5" ht="12.75" customHeight="1">
      <c r="A378" s="16">
        <v>2964</v>
      </c>
      <c r="B378" s="15" t="s">
        <v>377</v>
      </c>
      <c r="C378" s="15" t="s">
        <v>491</v>
      </c>
      <c r="D378" s="16" t="s">
        <v>28</v>
      </c>
      <c r="E378" s="16">
        <v>4</v>
      </c>
    </row>
    <row r="379" spans="1:5" ht="12.75" customHeight="1">
      <c r="A379" s="16">
        <v>2707</v>
      </c>
      <c r="B379" s="15" t="s">
        <v>378</v>
      </c>
      <c r="C379" s="15" t="s">
        <v>458</v>
      </c>
      <c r="D379" s="16" t="s">
        <v>514</v>
      </c>
      <c r="E379" s="16">
        <v>3</v>
      </c>
    </row>
    <row r="380" spans="1:5" ht="12.75" customHeight="1">
      <c r="A380" s="16">
        <v>2457</v>
      </c>
      <c r="B380" s="15" t="s">
        <v>379</v>
      </c>
      <c r="C380" s="15" t="s">
        <v>484</v>
      </c>
      <c r="D380" s="16" t="s">
        <v>13</v>
      </c>
      <c r="E380" s="16">
        <v>4</v>
      </c>
    </row>
    <row r="381" spans="1:5" ht="12.75" customHeight="1">
      <c r="A381" s="16">
        <v>2939</v>
      </c>
      <c r="B381" s="15" t="s">
        <v>380</v>
      </c>
      <c r="C381" s="15" t="s">
        <v>458</v>
      </c>
      <c r="D381" s="16" t="s">
        <v>20</v>
      </c>
      <c r="E381" s="16">
        <v>3</v>
      </c>
    </row>
    <row r="382" spans="1:5" ht="12.75" customHeight="1">
      <c r="A382" s="16">
        <v>2959</v>
      </c>
      <c r="B382" s="15" t="s">
        <v>25</v>
      </c>
      <c r="C382" s="15" t="s">
        <v>478</v>
      </c>
      <c r="D382" s="16" t="s">
        <v>20</v>
      </c>
      <c r="E382" s="16">
        <v>4</v>
      </c>
    </row>
    <row r="383" spans="1:5" ht="12.75" customHeight="1">
      <c r="A383" s="16">
        <v>2912</v>
      </c>
      <c r="B383" s="15" t="s">
        <v>381</v>
      </c>
      <c r="C383" s="15" t="s">
        <v>479</v>
      </c>
      <c r="D383" s="16" t="s">
        <v>28</v>
      </c>
      <c r="E383" s="16">
        <v>5</v>
      </c>
    </row>
    <row r="384" spans="1:5" ht="12.75" customHeight="1">
      <c r="A384" s="16">
        <v>2913</v>
      </c>
      <c r="B384" s="15" t="s">
        <v>382</v>
      </c>
      <c r="C384" s="15" t="s">
        <v>479</v>
      </c>
      <c r="D384" s="16" t="s">
        <v>28</v>
      </c>
      <c r="E384" s="16">
        <v>3</v>
      </c>
    </row>
    <row r="385" spans="1:5" ht="12.75" customHeight="1">
      <c r="A385" s="16">
        <v>2604</v>
      </c>
      <c r="B385" s="15" t="s">
        <v>383</v>
      </c>
      <c r="C385" s="15" t="s">
        <v>481</v>
      </c>
      <c r="D385" s="16" t="s">
        <v>26</v>
      </c>
      <c r="E385" s="16">
        <v>3</v>
      </c>
    </row>
    <row r="386" spans="1:5" ht="12.75" customHeight="1">
      <c r="A386" s="16">
        <v>2605</v>
      </c>
      <c r="B386" s="15" t="s">
        <v>384</v>
      </c>
      <c r="C386" s="15" t="s">
        <v>481</v>
      </c>
      <c r="D386" s="16" t="s">
        <v>28</v>
      </c>
      <c r="E386" s="16">
        <v>2</v>
      </c>
    </row>
    <row r="387" spans="1:5" ht="12.75" customHeight="1">
      <c r="A387" s="16">
        <v>2606</v>
      </c>
      <c r="B387" s="15" t="s">
        <v>385</v>
      </c>
      <c r="C387" s="15" t="s">
        <v>481</v>
      </c>
      <c r="D387" s="16" t="s">
        <v>13</v>
      </c>
      <c r="E387" s="16">
        <v>3</v>
      </c>
    </row>
    <row r="388" spans="1:5" ht="12.75" customHeight="1">
      <c r="A388" s="16">
        <v>2603</v>
      </c>
      <c r="B388" s="15" t="s">
        <v>386</v>
      </c>
      <c r="C388" s="15" t="s">
        <v>481</v>
      </c>
      <c r="D388" s="16" t="s">
        <v>20</v>
      </c>
      <c r="E388" s="16">
        <v>4</v>
      </c>
    </row>
    <row r="389" spans="1:5" ht="12.75" customHeight="1">
      <c r="A389" s="16">
        <v>2189</v>
      </c>
      <c r="B389" s="15" t="s">
        <v>387</v>
      </c>
      <c r="C389" s="15" t="s">
        <v>460</v>
      </c>
      <c r="D389" s="16" t="s">
        <v>13</v>
      </c>
      <c r="E389" s="16">
        <v>1</v>
      </c>
    </row>
    <row r="390" spans="1:5" ht="12.75" customHeight="1">
      <c r="A390" s="16">
        <v>2454</v>
      </c>
      <c r="B390" s="15" t="s">
        <v>388</v>
      </c>
      <c r="C390" s="15" t="s">
        <v>465</v>
      </c>
      <c r="D390" s="16" t="s">
        <v>28</v>
      </c>
      <c r="E390" s="16">
        <v>1</v>
      </c>
    </row>
    <row r="391" spans="1:5" ht="12.75" customHeight="1">
      <c r="A391" s="16">
        <v>692</v>
      </c>
      <c r="B391" s="15" t="s">
        <v>389</v>
      </c>
      <c r="C391" s="15" t="s">
        <v>12</v>
      </c>
      <c r="D391" s="16" t="s">
        <v>26</v>
      </c>
      <c r="E391" s="16" t="s">
        <v>13</v>
      </c>
    </row>
    <row r="392" spans="1:5" ht="12.75" customHeight="1">
      <c r="A392" s="16">
        <v>1815</v>
      </c>
      <c r="B392" s="15" t="s">
        <v>390</v>
      </c>
      <c r="C392" s="15" t="s">
        <v>12</v>
      </c>
      <c r="D392" s="16" t="s">
        <v>26</v>
      </c>
      <c r="E392" s="16">
        <v>4</v>
      </c>
    </row>
    <row r="393" spans="1:5" ht="12.75" customHeight="1">
      <c r="A393" s="16">
        <v>1814</v>
      </c>
      <c r="B393" s="15" t="s">
        <v>391</v>
      </c>
      <c r="C393" s="15" t="s">
        <v>473</v>
      </c>
      <c r="D393" s="16" t="s">
        <v>13</v>
      </c>
      <c r="E393" s="16">
        <v>3</v>
      </c>
    </row>
    <row r="394" spans="1:5" ht="12.75" customHeight="1">
      <c r="A394" s="16"/>
      <c r="B394" s="15" t="s">
        <v>392</v>
      </c>
      <c r="C394" s="16"/>
      <c r="D394" s="14" t="s">
        <v>514</v>
      </c>
      <c r="E394" s="14">
        <v>5</v>
      </c>
    </row>
    <row r="395" spans="1:5" ht="12.75" customHeight="1">
      <c r="A395" s="16">
        <v>2341</v>
      </c>
      <c r="B395" s="15" t="s">
        <v>394</v>
      </c>
      <c r="C395" s="15" t="s">
        <v>473</v>
      </c>
      <c r="D395" s="16" t="s">
        <v>20</v>
      </c>
      <c r="E395" s="16">
        <v>1</v>
      </c>
    </row>
    <row r="396" spans="1:5" ht="12.75" customHeight="1">
      <c r="A396" s="16">
        <v>771</v>
      </c>
      <c r="B396" s="15" t="s">
        <v>392</v>
      </c>
      <c r="C396" s="15" t="s">
        <v>464</v>
      </c>
      <c r="D396" s="16" t="s">
        <v>514</v>
      </c>
      <c r="E396" s="16">
        <v>5</v>
      </c>
    </row>
    <row r="397" spans="1:5" ht="12.75" customHeight="1">
      <c r="A397" s="16"/>
      <c r="B397" s="15" t="s">
        <v>499</v>
      </c>
      <c r="C397" s="15" t="s">
        <v>464</v>
      </c>
      <c r="D397" s="17"/>
      <c r="E397" s="17"/>
    </row>
    <row r="398" spans="1:5" ht="12.75" customHeight="1">
      <c r="A398" s="16">
        <v>1071</v>
      </c>
      <c r="B398" s="15" t="s">
        <v>393</v>
      </c>
      <c r="C398" s="15" t="s">
        <v>458</v>
      </c>
      <c r="D398" s="16" t="s">
        <v>26</v>
      </c>
      <c r="E398" s="16">
        <v>4</v>
      </c>
    </row>
    <row r="399" spans="1:5" ht="12.75" customHeight="1">
      <c r="A399" s="16">
        <v>771</v>
      </c>
      <c r="B399" s="15" t="s">
        <v>395</v>
      </c>
      <c r="C399" s="15" t="s">
        <v>12</v>
      </c>
      <c r="D399" s="16" t="s">
        <v>13</v>
      </c>
      <c r="E399" s="16">
        <v>1</v>
      </c>
    </row>
    <row r="400" spans="1:5" ht="12.75" customHeight="1">
      <c r="A400" s="16">
        <v>1203</v>
      </c>
      <c r="B400" s="15" t="s">
        <v>396</v>
      </c>
      <c r="C400" s="15" t="s">
        <v>477</v>
      </c>
      <c r="D400" s="16" t="s">
        <v>13</v>
      </c>
      <c r="E400" s="16">
        <v>2</v>
      </c>
    </row>
    <row r="401" spans="1:5" ht="12.75" customHeight="1">
      <c r="A401" s="16">
        <v>2958</v>
      </c>
      <c r="B401" s="15" t="s">
        <v>397</v>
      </c>
      <c r="C401" s="15" t="s">
        <v>12</v>
      </c>
      <c r="D401" s="16" t="s">
        <v>13</v>
      </c>
      <c r="E401" s="16">
        <v>3</v>
      </c>
    </row>
    <row r="402" spans="1:5" ht="12.75" customHeight="1">
      <c r="A402" s="16">
        <v>2614</v>
      </c>
      <c r="B402" s="15" t="s">
        <v>398</v>
      </c>
      <c r="C402" s="15" t="s">
        <v>475</v>
      </c>
      <c r="D402" s="16" t="s">
        <v>26</v>
      </c>
      <c r="E402" s="16">
        <v>3</v>
      </c>
    </row>
    <row r="403" spans="1:5" ht="12.75" customHeight="1">
      <c r="A403" s="16">
        <v>3055</v>
      </c>
      <c r="B403" s="15" t="s">
        <v>399</v>
      </c>
      <c r="C403" s="15" t="s">
        <v>477</v>
      </c>
      <c r="D403" s="16" t="s">
        <v>514</v>
      </c>
      <c r="E403" s="16">
        <v>5</v>
      </c>
    </row>
    <row r="404" spans="1:5" ht="12.75" customHeight="1">
      <c r="A404" s="16">
        <v>2632</v>
      </c>
      <c r="B404" s="15" t="s">
        <v>400</v>
      </c>
      <c r="C404" s="15" t="s">
        <v>475</v>
      </c>
      <c r="D404" s="16" t="s">
        <v>13</v>
      </c>
      <c r="E404" s="16">
        <v>4</v>
      </c>
    </row>
    <row r="405" spans="1:5" ht="12.75" customHeight="1">
      <c r="A405" s="16">
        <v>1212</v>
      </c>
      <c r="B405" s="15" t="s">
        <v>401</v>
      </c>
      <c r="C405" s="15" t="s">
        <v>474</v>
      </c>
      <c r="D405" s="16" t="s">
        <v>13</v>
      </c>
      <c r="E405" s="16">
        <v>2</v>
      </c>
    </row>
    <row r="406" spans="1:5" ht="12.75" customHeight="1">
      <c r="A406" s="16">
        <v>1668</v>
      </c>
      <c r="B406" s="15" t="s">
        <v>402</v>
      </c>
      <c r="C406" s="15" t="s">
        <v>494</v>
      </c>
      <c r="D406" s="16" t="s">
        <v>13</v>
      </c>
      <c r="E406" s="16">
        <v>4</v>
      </c>
    </row>
    <row r="407" spans="1:5" ht="12.75" customHeight="1">
      <c r="A407" s="16">
        <v>2488</v>
      </c>
      <c r="B407" s="15" t="s">
        <v>403</v>
      </c>
      <c r="C407" s="15" t="s">
        <v>474</v>
      </c>
      <c r="D407" s="16" t="s">
        <v>13</v>
      </c>
      <c r="E407" s="16">
        <v>4</v>
      </c>
    </row>
    <row r="408" spans="1:5" ht="12.75" customHeight="1">
      <c r="A408" s="16">
        <v>2086</v>
      </c>
      <c r="B408" s="15" t="s">
        <v>404</v>
      </c>
      <c r="C408" s="15" t="s">
        <v>467</v>
      </c>
      <c r="D408" s="16" t="s">
        <v>13</v>
      </c>
      <c r="E408" s="16">
        <v>4</v>
      </c>
    </row>
    <row r="409" spans="1:5" ht="12.75" customHeight="1">
      <c r="A409" s="16">
        <v>2114</v>
      </c>
      <c r="B409" s="15" t="s">
        <v>405</v>
      </c>
      <c r="C409" s="15" t="s">
        <v>467</v>
      </c>
      <c r="D409" s="16" t="s">
        <v>28</v>
      </c>
      <c r="E409" s="16">
        <v>1</v>
      </c>
    </row>
    <row r="410" spans="1:5" ht="12.75" customHeight="1">
      <c r="A410" s="16">
        <v>2115</v>
      </c>
      <c r="B410" s="15" t="s">
        <v>406</v>
      </c>
      <c r="C410" s="15" t="s">
        <v>467</v>
      </c>
      <c r="D410" s="16" t="s">
        <v>20</v>
      </c>
      <c r="E410" s="16">
        <v>5</v>
      </c>
    </row>
    <row r="411" spans="1:5" ht="12.75" customHeight="1">
      <c r="A411" s="16">
        <v>1780</v>
      </c>
      <c r="B411" s="15" t="s">
        <v>407</v>
      </c>
      <c r="C411" s="15" t="s">
        <v>14</v>
      </c>
      <c r="D411" s="16" t="s">
        <v>13</v>
      </c>
      <c r="E411" s="16">
        <v>3</v>
      </c>
    </row>
    <row r="412" spans="1:5" ht="12.75" customHeight="1">
      <c r="A412" s="16">
        <v>2047</v>
      </c>
      <c r="B412" s="15" t="s">
        <v>408</v>
      </c>
      <c r="C412" s="15" t="s">
        <v>471</v>
      </c>
      <c r="D412" s="16" t="s">
        <v>13</v>
      </c>
      <c r="E412" s="16">
        <v>3</v>
      </c>
    </row>
    <row r="413" spans="1:5" ht="12.75" customHeight="1">
      <c r="A413" s="16">
        <v>1835</v>
      </c>
      <c r="B413" s="15" t="s">
        <v>409</v>
      </c>
      <c r="C413" s="15" t="s">
        <v>460</v>
      </c>
      <c r="D413" s="16" t="s">
        <v>13</v>
      </c>
      <c r="E413" s="16">
        <v>1</v>
      </c>
    </row>
    <row r="414" spans="1:5" ht="12.75" customHeight="1">
      <c r="A414" s="16">
        <v>211</v>
      </c>
      <c r="B414" s="15" t="s">
        <v>411</v>
      </c>
      <c r="C414" s="15" t="s">
        <v>478</v>
      </c>
      <c r="D414" s="16" t="s">
        <v>26</v>
      </c>
      <c r="E414" s="16">
        <v>3</v>
      </c>
    </row>
    <row r="415" spans="1:5" ht="12.75" customHeight="1">
      <c r="A415" s="16">
        <v>212</v>
      </c>
      <c r="B415" s="15" t="s">
        <v>410</v>
      </c>
      <c r="C415" s="15" t="s">
        <v>485</v>
      </c>
      <c r="D415" s="16" t="s">
        <v>26</v>
      </c>
      <c r="E415" s="16">
        <v>3</v>
      </c>
    </row>
    <row r="416" spans="1:5" ht="12.75" customHeight="1">
      <c r="A416" s="16">
        <v>670</v>
      </c>
      <c r="B416" s="15" t="s">
        <v>412</v>
      </c>
      <c r="C416" s="15" t="s">
        <v>14</v>
      </c>
      <c r="D416" s="16" t="s">
        <v>26</v>
      </c>
      <c r="E416" s="16">
        <v>2</v>
      </c>
    </row>
    <row r="417" spans="1:5" ht="12.75" customHeight="1">
      <c r="A417" s="16">
        <v>2785</v>
      </c>
      <c r="B417" s="15" t="s">
        <v>413</v>
      </c>
      <c r="C417" s="15" t="s">
        <v>487</v>
      </c>
      <c r="D417" s="16" t="s">
        <v>26</v>
      </c>
      <c r="E417" s="16">
        <v>5</v>
      </c>
    </row>
    <row r="418" spans="1:5" ht="12.75" customHeight="1">
      <c r="A418" s="16">
        <v>785</v>
      </c>
      <c r="B418" s="15" t="s">
        <v>414</v>
      </c>
      <c r="C418" s="15" t="s">
        <v>12</v>
      </c>
      <c r="D418" s="16" t="s">
        <v>26</v>
      </c>
      <c r="E418" s="16">
        <v>2</v>
      </c>
    </row>
    <row r="419" spans="1:5" ht="12.75" customHeight="1">
      <c r="A419" s="16">
        <v>475</v>
      </c>
      <c r="B419" s="15" t="s">
        <v>415</v>
      </c>
      <c r="C419" s="15" t="s">
        <v>477</v>
      </c>
      <c r="D419" s="16" t="s">
        <v>13</v>
      </c>
      <c r="E419" s="16">
        <v>2</v>
      </c>
    </row>
    <row r="420" spans="1:5" ht="12.75" customHeight="1">
      <c r="A420" s="16">
        <v>2635</v>
      </c>
      <c r="B420" s="15" t="s">
        <v>416</v>
      </c>
      <c r="C420" s="15" t="s">
        <v>481</v>
      </c>
      <c r="D420" s="16" t="s">
        <v>28</v>
      </c>
      <c r="E420" s="16">
        <v>2</v>
      </c>
    </row>
    <row r="421" spans="1:5" ht="12.75" customHeight="1">
      <c r="A421" s="16">
        <v>2936</v>
      </c>
      <c r="B421" s="15" t="s">
        <v>417</v>
      </c>
      <c r="C421" s="15" t="s">
        <v>484</v>
      </c>
      <c r="D421" s="16" t="s">
        <v>28</v>
      </c>
      <c r="E421" s="16">
        <v>5</v>
      </c>
    </row>
    <row r="422" spans="1:5" ht="12.75" customHeight="1">
      <c r="A422" s="16">
        <v>2783</v>
      </c>
      <c r="B422" s="15" t="s">
        <v>418</v>
      </c>
      <c r="C422" s="15" t="s">
        <v>493</v>
      </c>
      <c r="D422" s="16" t="s">
        <v>28</v>
      </c>
      <c r="E422" s="16">
        <v>5</v>
      </c>
    </row>
    <row r="423" spans="1:5" ht="12.75" customHeight="1">
      <c r="A423" s="16">
        <v>2636</v>
      </c>
      <c r="B423" s="15" t="s">
        <v>419</v>
      </c>
      <c r="C423" s="15" t="s">
        <v>481</v>
      </c>
      <c r="D423" s="16" t="s">
        <v>28</v>
      </c>
      <c r="E423" s="16">
        <v>4</v>
      </c>
    </row>
    <row r="424" spans="1:5" ht="12.75" customHeight="1">
      <c r="A424" s="16">
        <v>358</v>
      </c>
      <c r="B424" s="15" t="s">
        <v>420</v>
      </c>
      <c r="C424" s="15" t="s">
        <v>14</v>
      </c>
      <c r="D424" s="16" t="s">
        <v>26</v>
      </c>
      <c r="E424" s="16">
        <v>2</v>
      </c>
    </row>
    <row r="425" spans="1:5" ht="12.75" customHeight="1">
      <c r="A425" s="16">
        <v>1435</v>
      </c>
      <c r="B425" s="15" t="s">
        <v>421</v>
      </c>
      <c r="C425" s="15" t="s">
        <v>466</v>
      </c>
      <c r="D425" s="16" t="s">
        <v>13</v>
      </c>
      <c r="E425" s="16">
        <v>4</v>
      </c>
    </row>
    <row r="426" spans="1:5" ht="12.75" customHeight="1">
      <c r="A426" s="16">
        <v>2979</v>
      </c>
      <c r="B426" s="15" t="s">
        <v>422</v>
      </c>
      <c r="C426" s="15" t="s">
        <v>478</v>
      </c>
      <c r="D426" s="16" t="s">
        <v>20</v>
      </c>
      <c r="E426" s="16">
        <v>5</v>
      </c>
    </row>
    <row r="427" spans="1:5" ht="12.75" customHeight="1">
      <c r="A427" s="16">
        <v>2177</v>
      </c>
      <c r="B427" s="15" t="s">
        <v>423</v>
      </c>
      <c r="C427" s="15" t="s">
        <v>467</v>
      </c>
      <c r="D427" s="16" t="s">
        <v>13</v>
      </c>
      <c r="E427" s="16">
        <v>0</v>
      </c>
    </row>
    <row r="428" spans="1:5" ht="12.75" customHeight="1">
      <c r="A428" s="16">
        <v>2736</v>
      </c>
      <c r="B428" s="15" t="s">
        <v>424</v>
      </c>
      <c r="C428" s="15" t="s">
        <v>475</v>
      </c>
      <c r="D428" s="16" t="s">
        <v>13</v>
      </c>
      <c r="E428" s="16">
        <v>0</v>
      </c>
    </row>
    <row r="429" spans="1:5" ht="12.75" customHeight="1">
      <c r="A429" s="16">
        <v>1187</v>
      </c>
      <c r="B429" s="15" t="s">
        <v>425</v>
      </c>
      <c r="C429" s="15" t="s">
        <v>485</v>
      </c>
      <c r="D429" s="16" t="s">
        <v>13</v>
      </c>
      <c r="E429" s="16">
        <v>4</v>
      </c>
    </row>
    <row r="430" spans="1:5" ht="12.75" customHeight="1">
      <c r="A430" s="16">
        <v>402</v>
      </c>
      <c r="B430" s="15" t="s">
        <v>426</v>
      </c>
      <c r="C430" s="15" t="s">
        <v>12</v>
      </c>
      <c r="D430" s="16" t="s">
        <v>13</v>
      </c>
      <c r="E430" s="16" t="s">
        <v>13</v>
      </c>
    </row>
    <row r="431" spans="1:5" ht="12.75" customHeight="1">
      <c r="A431" s="16">
        <v>1134</v>
      </c>
      <c r="B431" s="15" t="s">
        <v>427</v>
      </c>
      <c r="C431" s="15" t="s">
        <v>459</v>
      </c>
      <c r="D431" s="16" t="s">
        <v>26</v>
      </c>
      <c r="E431" s="16">
        <v>2</v>
      </c>
    </row>
    <row r="432" spans="1:5" ht="12.75" customHeight="1">
      <c r="A432" s="16">
        <v>2688</v>
      </c>
      <c r="B432" s="15" t="s">
        <v>428</v>
      </c>
      <c r="C432" s="15" t="s">
        <v>471</v>
      </c>
      <c r="D432" s="16" t="s">
        <v>13</v>
      </c>
      <c r="E432" s="16">
        <v>3</v>
      </c>
    </row>
    <row r="433" spans="1:5" ht="12.75" customHeight="1">
      <c r="A433" s="16">
        <v>1858</v>
      </c>
      <c r="B433" s="15" t="s">
        <v>429</v>
      </c>
      <c r="C433" s="15" t="s">
        <v>14</v>
      </c>
      <c r="D433" s="16" t="s">
        <v>13</v>
      </c>
      <c r="E433" s="16">
        <v>3</v>
      </c>
    </row>
    <row r="434" spans="1:5" ht="12.75" customHeight="1">
      <c r="A434" s="16">
        <v>1353</v>
      </c>
      <c r="B434" s="15" t="s">
        <v>430</v>
      </c>
      <c r="C434" s="15" t="s">
        <v>494</v>
      </c>
      <c r="D434" s="16" t="s">
        <v>13</v>
      </c>
      <c r="E434" s="16">
        <v>4</v>
      </c>
    </row>
    <row r="435" spans="1:5" ht="12.75" customHeight="1">
      <c r="A435" s="16">
        <v>876</v>
      </c>
      <c r="B435" s="15" t="s">
        <v>431</v>
      </c>
      <c r="C435" s="15" t="s">
        <v>477</v>
      </c>
      <c r="D435" s="16" t="s">
        <v>13</v>
      </c>
      <c r="E435" s="16">
        <v>3</v>
      </c>
    </row>
    <row r="436" spans="1:5" ht="12.75" customHeight="1">
      <c r="A436" s="16">
        <v>2700</v>
      </c>
      <c r="B436" s="15" t="s">
        <v>432</v>
      </c>
      <c r="C436" s="15" t="s">
        <v>481</v>
      </c>
      <c r="D436" s="16" t="s">
        <v>28</v>
      </c>
      <c r="E436" s="16">
        <v>3</v>
      </c>
    </row>
    <row r="437" spans="1:5" ht="12.75" customHeight="1">
      <c r="A437" s="16">
        <v>2880</v>
      </c>
      <c r="B437" s="15" t="s">
        <v>21</v>
      </c>
      <c r="C437" s="15" t="s">
        <v>458</v>
      </c>
      <c r="D437" s="16" t="s">
        <v>20</v>
      </c>
      <c r="E437" s="16">
        <v>3</v>
      </c>
    </row>
    <row r="438" spans="1:5" ht="12.75" customHeight="1">
      <c r="A438" s="16">
        <v>696</v>
      </c>
      <c r="B438" s="15" t="s">
        <v>433</v>
      </c>
      <c r="C438" s="15" t="s">
        <v>474</v>
      </c>
      <c r="D438" s="16" t="s">
        <v>26</v>
      </c>
      <c r="E438" s="16">
        <v>2</v>
      </c>
    </row>
    <row r="439" spans="1:5" ht="12.75" customHeight="1">
      <c r="A439" s="16">
        <v>2971</v>
      </c>
      <c r="B439" s="15" t="s">
        <v>434</v>
      </c>
      <c r="C439" s="15" t="s">
        <v>479</v>
      </c>
      <c r="D439" s="16" t="s">
        <v>514</v>
      </c>
      <c r="E439" s="16">
        <v>5</v>
      </c>
    </row>
    <row r="440" spans="1:5" ht="12.75" customHeight="1">
      <c r="A440" s="16">
        <v>1659</v>
      </c>
      <c r="B440" s="15" t="s">
        <v>435</v>
      </c>
      <c r="C440" s="15" t="s">
        <v>471</v>
      </c>
      <c r="D440" s="16" t="s">
        <v>26</v>
      </c>
      <c r="E440" s="16">
        <v>1</v>
      </c>
    </row>
    <row r="441" spans="1:5" ht="12.75" customHeight="1">
      <c r="A441" s="16">
        <v>2298</v>
      </c>
      <c r="B441" s="15" t="s">
        <v>436</v>
      </c>
      <c r="C441" s="15" t="s">
        <v>471</v>
      </c>
      <c r="D441" s="16" t="s">
        <v>20</v>
      </c>
      <c r="E441" s="16">
        <v>2</v>
      </c>
    </row>
    <row r="442" spans="1:5" ht="12.75" customHeight="1">
      <c r="A442" s="16">
        <v>1660</v>
      </c>
      <c r="B442" s="15" t="s">
        <v>437</v>
      </c>
      <c r="C442" s="15" t="s">
        <v>471</v>
      </c>
      <c r="D442" s="16" t="s">
        <v>20</v>
      </c>
      <c r="E442" s="16">
        <v>2</v>
      </c>
    </row>
    <row r="443" spans="1:5" ht="12.75" customHeight="1">
      <c r="A443" s="16">
        <v>1102</v>
      </c>
      <c r="B443" s="15" t="s">
        <v>438</v>
      </c>
      <c r="C443" s="15" t="s">
        <v>461</v>
      </c>
      <c r="D443" s="16" t="s">
        <v>13</v>
      </c>
      <c r="E443" s="16">
        <v>1</v>
      </c>
    </row>
    <row r="444" spans="1:5" ht="12.75" customHeight="1">
      <c r="A444" s="16">
        <v>986</v>
      </c>
      <c r="B444" s="15" t="s">
        <v>439</v>
      </c>
      <c r="C444" s="15" t="s">
        <v>461</v>
      </c>
      <c r="D444" s="16" t="s">
        <v>20</v>
      </c>
      <c r="E444" s="16">
        <v>1</v>
      </c>
    </row>
    <row r="445" spans="1:5" ht="12.75" customHeight="1">
      <c r="A445" s="16">
        <v>1407</v>
      </c>
      <c r="B445" s="15" t="s">
        <v>440</v>
      </c>
      <c r="C445" s="15" t="s">
        <v>458</v>
      </c>
      <c r="D445" s="16" t="s">
        <v>13</v>
      </c>
      <c r="E445" s="16">
        <v>1</v>
      </c>
    </row>
    <row r="446" spans="1:5" ht="12.75" customHeight="1">
      <c r="A446" s="16">
        <v>2531</v>
      </c>
      <c r="B446" s="15" t="s">
        <v>441</v>
      </c>
      <c r="C446" s="15"/>
      <c r="D446" s="16" t="s">
        <v>26</v>
      </c>
      <c r="E446" s="16">
        <v>5</v>
      </c>
    </row>
    <row r="447" spans="1:5" ht="12.75" customHeight="1">
      <c r="A447" s="16">
        <v>2390</v>
      </c>
      <c r="B447" s="15" t="s">
        <v>442</v>
      </c>
      <c r="C447" s="15" t="s">
        <v>467</v>
      </c>
      <c r="D447" s="16" t="s">
        <v>13</v>
      </c>
      <c r="E447" s="16">
        <v>3</v>
      </c>
    </row>
    <row r="448" spans="1:5" ht="12.75" customHeight="1">
      <c r="A448" s="16">
        <v>1771</v>
      </c>
      <c r="B448" s="15" t="s">
        <v>443</v>
      </c>
      <c r="C448" s="15" t="s">
        <v>477</v>
      </c>
      <c r="D448" s="16" t="s">
        <v>13</v>
      </c>
      <c r="E448" s="16">
        <v>3</v>
      </c>
    </row>
    <row r="449" spans="1:5" ht="12.75" customHeight="1">
      <c r="A449" s="16">
        <v>2824</v>
      </c>
      <c r="B449" s="15" t="s">
        <v>444</v>
      </c>
      <c r="C449" s="15" t="s">
        <v>482</v>
      </c>
      <c r="D449" s="16" t="s">
        <v>514</v>
      </c>
      <c r="E449" s="16">
        <v>3</v>
      </c>
    </row>
    <row r="450" spans="1:5" ht="12.75" customHeight="1">
      <c r="A450" s="16">
        <v>1397</v>
      </c>
      <c r="B450" s="15" t="s">
        <v>445</v>
      </c>
      <c r="C450" s="15" t="s">
        <v>482</v>
      </c>
      <c r="D450" s="16" t="s">
        <v>13</v>
      </c>
      <c r="E450" s="16">
        <v>3</v>
      </c>
    </row>
    <row r="451" spans="1:5" ht="12.75" customHeight="1">
      <c r="A451" s="16">
        <v>2692</v>
      </c>
      <c r="B451" s="15" t="s">
        <v>446</v>
      </c>
      <c r="C451" s="15" t="s">
        <v>482</v>
      </c>
      <c r="D451" s="16" t="s">
        <v>20</v>
      </c>
      <c r="E451" s="16">
        <v>4</v>
      </c>
    </row>
    <row r="452" spans="1:5" ht="12.75" customHeight="1">
      <c r="A452" s="16">
        <v>712</v>
      </c>
      <c r="B452" s="15" t="s">
        <v>447</v>
      </c>
      <c r="C452" s="15" t="s">
        <v>476</v>
      </c>
      <c r="D452" s="16" t="s">
        <v>13</v>
      </c>
      <c r="E452" s="16">
        <v>4</v>
      </c>
    </row>
    <row r="453" spans="1:5" ht="12.75" customHeight="1">
      <c r="A453" s="16">
        <v>3036</v>
      </c>
      <c r="B453" s="15" t="s">
        <v>448</v>
      </c>
      <c r="C453" s="15" t="s">
        <v>466</v>
      </c>
      <c r="D453" s="16" t="s">
        <v>514</v>
      </c>
      <c r="E453" s="16">
        <v>5</v>
      </c>
    </row>
    <row r="454" spans="1:5" ht="12.75" customHeight="1">
      <c r="A454" s="16"/>
      <c r="B454" s="15" t="s">
        <v>510</v>
      </c>
      <c r="C454" s="15" t="s">
        <v>466</v>
      </c>
      <c r="D454" s="16"/>
      <c r="E454" s="16"/>
    </row>
    <row r="455" spans="1:5" ht="12.75" customHeight="1">
      <c r="A455" s="16">
        <v>2918</v>
      </c>
      <c r="B455" s="15" t="s">
        <v>24</v>
      </c>
      <c r="C455" s="15" t="s">
        <v>461</v>
      </c>
      <c r="D455" s="16" t="s">
        <v>20</v>
      </c>
      <c r="E455" s="16">
        <v>5</v>
      </c>
    </row>
    <row r="456" spans="1:5" ht="12.75" customHeight="1">
      <c r="A456" s="16">
        <v>2452</v>
      </c>
      <c r="B456" s="15" t="s">
        <v>449</v>
      </c>
      <c r="C456" s="15" t="s">
        <v>467</v>
      </c>
      <c r="D456" s="16" t="s">
        <v>13</v>
      </c>
      <c r="E456" s="16">
        <v>2</v>
      </c>
    </row>
    <row r="457" spans="1:5" ht="12.75" customHeight="1">
      <c r="A457" s="16">
        <v>2689</v>
      </c>
      <c r="B457" s="15" t="s">
        <v>508</v>
      </c>
      <c r="C457" s="15"/>
      <c r="D457" s="16"/>
      <c r="E457" s="16"/>
    </row>
    <row r="458" spans="1:5" ht="12.75" customHeight="1">
      <c r="A458" s="16">
        <v>2835</v>
      </c>
      <c r="B458" s="15" t="s">
        <v>450</v>
      </c>
      <c r="C458" s="15" t="s">
        <v>471</v>
      </c>
      <c r="D458" s="16" t="s">
        <v>13</v>
      </c>
      <c r="E458" s="16">
        <v>2</v>
      </c>
    </row>
    <row r="459" spans="1:5" ht="12.75" customHeight="1">
      <c r="A459" s="16">
        <v>2827</v>
      </c>
      <c r="B459" s="15" t="s">
        <v>451</v>
      </c>
      <c r="C459" s="15" t="s">
        <v>467</v>
      </c>
      <c r="D459" s="16" t="s">
        <v>28</v>
      </c>
      <c r="E459" s="16">
        <v>1</v>
      </c>
    </row>
    <row r="460" spans="1:5" ht="12.75" customHeight="1">
      <c r="A460" s="16">
        <v>1191</v>
      </c>
      <c r="B460" s="15" t="s">
        <v>451</v>
      </c>
      <c r="C460" s="15" t="s">
        <v>467</v>
      </c>
      <c r="D460" s="16" t="s">
        <v>13</v>
      </c>
      <c r="E460" s="16">
        <v>3</v>
      </c>
    </row>
    <row r="461" spans="1:5" ht="12.75" customHeight="1">
      <c r="A461" s="16">
        <v>2984</v>
      </c>
      <c r="B461" s="15" t="s">
        <v>452</v>
      </c>
      <c r="C461" s="15" t="s">
        <v>483</v>
      </c>
      <c r="D461" s="16" t="s">
        <v>28</v>
      </c>
      <c r="E461" s="16">
        <v>5</v>
      </c>
    </row>
    <row r="462" spans="1:5" ht="12.75" customHeight="1">
      <c r="A462" s="16">
        <v>1191</v>
      </c>
      <c r="B462" s="15" t="s">
        <v>453</v>
      </c>
      <c r="C462" s="15"/>
      <c r="D462" s="16" t="s">
        <v>26</v>
      </c>
      <c r="E462" s="16">
        <v>5</v>
      </c>
    </row>
    <row r="463" spans="1:5" ht="12.75" customHeight="1">
      <c r="A463" s="16"/>
      <c r="B463" s="15" t="s">
        <v>511</v>
      </c>
      <c r="C463" s="15" t="s">
        <v>458</v>
      </c>
      <c r="D463" s="17"/>
      <c r="E463" s="17"/>
    </row>
    <row r="464" spans="1:5" ht="12.75" customHeight="1">
      <c r="A464" s="16">
        <v>2594</v>
      </c>
      <c r="B464" s="15" t="s">
        <v>454</v>
      </c>
      <c r="C464" s="15" t="s">
        <v>459</v>
      </c>
      <c r="D464" s="16" t="s">
        <v>28</v>
      </c>
      <c r="E464" s="16">
        <v>2</v>
      </c>
    </row>
    <row r="465" spans="1:5" ht="12.75" customHeight="1">
      <c r="A465" s="16">
        <v>1360</v>
      </c>
      <c r="B465" s="15" t="s">
        <v>455</v>
      </c>
      <c r="C465" s="15" t="s">
        <v>458</v>
      </c>
      <c r="D465" s="16" t="s">
        <v>13</v>
      </c>
      <c r="E465" s="16">
        <v>4</v>
      </c>
    </row>
    <row r="466" spans="1:5" ht="12.75" customHeight="1">
      <c r="A466" s="16">
        <v>1893</v>
      </c>
      <c r="B466" s="15" t="s">
        <v>456</v>
      </c>
      <c r="C466" s="15" t="s">
        <v>460</v>
      </c>
      <c r="D466" s="16" t="s">
        <v>13</v>
      </c>
      <c r="E466" s="16" t="s">
        <v>13</v>
      </c>
    </row>
    <row r="467" spans="1:5" ht="12.75" customHeight="1">
      <c r="A467" s="16">
        <v>2684</v>
      </c>
      <c r="B467" s="15" t="s">
        <v>457</v>
      </c>
      <c r="C467" s="15" t="s">
        <v>469</v>
      </c>
      <c r="D467" s="16" t="s">
        <v>13</v>
      </c>
      <c r="E467" s="16">
        <v>3</v>
      </c>
    </row>
    <row r="468" spans="1:5" ht="12.75">
      <c r="A468" s="11">
        <v>3183</v>
      </c>
      <c r="B468" s="11" t="s">
        <v>538</v>
      </c>
      <c r="C468" s="11" t="s">
        <v>477</v>
      </c>
      <c r="D468" s="11" t="s">
        <v>514</v>
      </c>
      <c r="E468" s="11">
        <v>0</v>
      </c>
    </row>
    <row r="469" spans="1:5" ht="12.75">
      <c r="A469" s="11">
        <v>3070</v>
      </c>
      <c r="B469" s="11" t="s">
        <v>539</v>
      </c>
      <c r="C469" s="15" t="s">
        <v>461</v>
      </c>
      <c r="D469" s="11" t="s">
        <v>514</v>
      </c>
      <c r="E469" s="11">
        <v>0</v>
      </c>
    </row>
    <row r="470" spans="1:5" ht="12.75">
      <c r="A470" s="11">
        <v>3011</v>
      </c>
      <c r="B470" s="11" t="s">
        <v>540</v>
      </c>
      <c r="C470" s="15" t="s">
        <v>461</v>
      </c>
      <c r="D470" s="11" t="s">
        <v>28</v>
      </c>
      <c r="E470" s="11">
        <v>0</v>
      </c>
    </row>
    <row r="471" spans="1:5" ht="12.75">
      <c r="A471" s="11">
        <v>2703</v>
      </c>
      <c r="B471" s="11" t="s">
        <v>542</v>
      </c>
      <c r="C471" s="15" t="s">
        <v>466</v>
      </c>
      <c r="D471" s="11" t="s">
        <v>20</v>
      </c>
      <c r="E471" s="11">
        <v>0</v>
      </c>
    </row>
    <row r="472" spans="1:5" ht="12.75">
      <c r="A472" s="11">
        <v>526</v>
      </c>
      <c r="B472" s="11" t="s">
        <v>543</v>
      </c>
      <c r="C472" s="15" t="s">
        <v>463</v>
      </c>
      <c r="D472" s="11" t="s">
        <v>20</v>
      </c>
      <c r="E472" s="11">
        <v>0</v>
      </c>
    </row>
    <row r="473" spans="1:5" ht="12.75">
      <c r="A473" s="11">
        <v>748</v>
      </c>
      <c r="B473" s="11" t="s">
        <v>545</v>
      </c>
      <c r="C473" s="15" t="s">
        <v>474</v>
      </c>
      <c r="D473" s="11" t="s">
        <v>13</v>
      </c>
      <c r="E473" s="11">
        <v>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10"/>
  <sheetViews>
    <sheetView tabSelected="1" workbookViewId="0" topLeftCell="A159">
      <selection activeCell="L180" sqref="L180"/>
    </sheetView>
  </sheetViews>
  <sheetFormatPr defaultColWidth="9.140625" defaultRowHeight="12.75"/>
  <cols>
    <col min="1" max="1" width="3.28125" style="0" customWidth="1"/>
    <col min="2" max="2" width="6.28125" style="0" customWidth="1"/>
    <col min="3" max="3" width="18.140625" style="0" bestFit="1" customWidth="1"/>
    <col min="4" max="4" width="23.00390625" style="0" bestFit="1" customWidth="1"/>
    <col min="5" max="5" width="3.57421875" style="4" customWidth="1"/>
    <col min="6" max="6" width="3.140625" style="4" customWidth="1"/>
    <col min="7" max="7" width="3.7109375" style="4" customWidth="1"/>
    <col min="8" max="8" width="3.8515625" style="4" customWidth="1"/>
    <col min="9" max="10" width="3.57421875" style="4" customWidth="1"/>
    <col min="11" max="11" width="3.421875" style="19" customWidth="1"/>
    <col min="12" max="13" width="3.57421875" style="19" customWidth="1"/>
    <col min="14" max="14" width="3.7109375" style="19" customWidth="1"/>
    <col min="15" max="15" width="4.8515625" style="21" customWidth="1"/>
    <col min="16" max="19" width="3.7109375" style="19" customWidth="1"/>
    <col min="20" max="20" width="3.7109375" style="27" customWidth="1"/>
    <col min="21" max="21" width="6.140625" style="19" customWidth="1"/>
  </cols>
  <sheetData>
    <row r="1" ht="8.25" customHeight="1"/>
    <row r="2" spans="2:4" ht="21" customHeight="1">
      <c r="B2" s="112" t="s">
        <v>37</v>
      </c>
      <c r="C2" s="112"/>
      <c r="D2" s="112"/>
    </row>
    <row r="3" spans="2:21" ht="12.75">
      <c r="B3" s="5" t="s">
        <v>33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532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523</v>
      </c>
      <c r="N3" s="1" t="s">
        <v>524</v>
      </c>
      <c r="O3" s="1" t="s">
        <v>9</v>
      </c>
      <c r="P3" s="1" t="s">
        <v>10</v>
      </c>
      <c r="Q3" s="1" t="s">
        <v>11</v>
      </c>
      <c r="R3" s="22" t="s">
        <v>529</v>
      </c>
      <c r="S3" s="1" t="s">
        <v>530</v>
      </c>
      <c r="T3" s="28" t="s">
        <v>531</v>
      </c>
      <c r="U3" s="1" t="s">
        <v>528</v>
      </c>
    </row>
    <row r="4" spans="1:21" ht="12.75">
      <c r="A4">
        <v>1</v>
      </c>
      <c r="B4">
        <v>746</v>
      </c>
      <c r="C4" t="str">
        <f>DGET(List3!$A$2:$E$1000,2,$B$3:B4)</f>
        <v>Benda Lumír</v>
      </c>
      <c r="D4" t="str">
        <f>DGET(List3!$A$2:$E$1000,3,$B3:$B4)</f>
        <v>MGC Plzeň</v>
      </c>
      <c r="E4" s="4" t="str">
        <f>DGET(List3!$A$2:$E$1000,4,$B3:$B4)</f>
        <v>M</v>
      </c>
      <c r="F4" s="4">
        <f>DGET(List3!$A$2:$E$1000,5,$B3:$B4)</f>
        <v>2</v>
      </c>
      <c r="G4" s="19">
        <v>21</v>
      </c>
      <c r="H4" s="19">
        <v>21</v>
      </c>
      <c r="I4" s="19">
        <v>21</v>
      </c>
      <c r="J4" s="19">
        <v>28</v>
      </c>
      <c r="K4" s="19">
        <v>26</v>
      </c>
      <c r="L4" s="19">
        <v>22</v>
      </c>
      <c r="M4" s="19">
        <v>22</v>
      </c>
      <c r="O4" s="21">
        <f>SUM(G4:N4)</f>
        <v>161</v>
      </c>
      <c r="P4" s="25">
        <f>MAX(G4:M4)-MIN(G4:M4)</f>
        <v>7</v>
      </c>
      <c r="Q4" s="19">
        <f>SMALL(G4:M4,6)-SMALL(G4:M4,2)</f>
        <v>5</v>
      </c>
      <c r="R4" s="19">
        <v>75</v>
      </c>
      <c r="S4" s="19">
        <v>11</v>
      </c>
      <c r="T4" s="27">
        <f>R4+S4</f>
        <v>86</v>
      </c>
      <c r="U4" s="23">
        <f>O4/7</f>
        <v>23</v>
      </c>
    </row>
    <row r="5" spans="2:21" ht="12.75" hidden="1">
      <c r="B5" s="3" t="s">
        <v>33</v>
      </c>
      <c r="G5" s="19"/>
      <c r="H5" s="19"/>
      <c r="I5" s="19"/>
      <c r="J5" s="19"/>
      <c r="O5" s="21">
        <f aca="true" t="shared" si="0" ref="O5:O67">SUM(G5:N5)</f>
        <v>0</v>
      </c>
      <c r="P5" s="25">
        <f aca="true" t="shared" si="1" ref="P5:P66">MAX(G5:M5)-MIN(G5:M5)</f>
        <v>0</v>
      </c>
      <c r="Q5" s="19" t="e">
        <f aca="true" t="shared" si="2" ref="Q5:Q66">SMALL(G5:M5,6)-SMALL(G5:M5,2)</f>
        <v>#NUM!</v>
      </c>
      <c r="S5" s="19">
        <f aca="true" t="shared" si="3" ref="S5:S19">R5-$R$18</f>
        <v>-54</v>
      </c>
      <c r="T5" s="27">
        <f aca="true" t="shared" si="4" ref="T5:T66">R5+S5</f>
        <v>-54</v>
      </c>
      <c r="U5" s="23">
        <f aca="true" t="shared" si="5" ref="U5:U66">O5/7</f>
        <v>0</v>
      </c>
    </row>
    <row r="6" spans="1:21" ht="12.75">
      <c r="A6">
        <v>2</v>
      </c>
      <c r="B6">
        <v>1729</v>
      </c>
      <c r="C6" t="str">
        <f>DGET(List3!$A$2:$E$1000,2,$B5:B6)</f>
        <v>Rak Antonín</v>
      </c>
      <c r="D6" t="str">
        <f>DGET(List3!$A$2:$E$1000,3,$B5:$B6)</f>
        <v>SK TEMPO PRAHA</v>
      </c>
      <c r="E6" s="4" t="str">
        <f>DGET(List3!$A$2:$F$1000,4,$B5:$B6)</f>
        <v>M</v>
      </c>
      <c r="F6" s="4">
        <f>DGET(List3!$A$2:$E$1000,5,$B5:$B6)</f>
        <v>1</v>
      </c>
      <c r="G6" s="19">
        <v>24</v>
      </c>
      <c r="H6" s="19">
        <v>27</v>
      </c>
      <c r="I6" s="19">
        <v>26</v>
      </c>
      <c r="J6" s="19">
        <v>24</v>
      </c>
      <c r="K6" s="19">
        <v>22</v>
      </c>
      <c r="L6" s="19">
        <v>20</v>
      </c>
      <c r="M6" s="19">
        <v>21</v>
      </c>
      <c r="O6" s="21">
        <f t="shared" si="0"/>
        <v>164</v>
      </c>
      <c r="P6" s="25">
        <f t="shared" si="1"/>
        <v>7</v>
      </c>
      <c r="Q6" s="19">
        <f t="shared" si="2"/>
        <v>5</v>
      </c>
      <c r="R6" s="19">
        <v>72</v>
      </c>
      <c r="S6" s="19">
        <v>8</v>
      </c>
      <c r="T6" s="27">
        <f t="shared" si="4"/>
        <v>80</v>
      </c>
      <c r="U6" s="23">
        <f t="shared" si="5"/>
        <v>23.428571428571427</v>
      </c>
    </row>
    <row r="7" spans="1:21" ht="12.75" hidden="1">
      <c r="A7">
        <v>3</v>
      </c>
      <c r="B7" s="3" t="s">
        <v>33</v>
      </c>
      <c r="G7" s="19"/>
      <c r="H7" s="19"/>
      <c r="I7" s="19"/>
      <c r="J7" s="19"/>
      <c r="O7" s="21">
        <f t="shared" si="0"/>
        <v>0</v>
      </c>
      <c r="P7" s="25">
        <f t="shared" si="1"/>
        <v>0</v>
      </c>
      <c r="Q7" s="19" t="e">
        <f t="shared" si="2"/>
        <v>#NUM!</v>
      </c>
      <c r="S7" s="19">
        <f t="shared" si="3"/>
        <v>-54</v>
      </c>
      <c r="T7" s="27">
        <f t="shared" si="4"/>
        <v>-54</v>
      </c>
      <c r="U7" s="23">
        <f t="shared" si="5"/>
        <v>0</v>
      </c>
    </row>
    <row r="8" spans="1:21" ht="12.75">
      <c r="A8">
        <v>3</v>
      </c>
      <c r="B8">
        <v>810</v>
      </c>
      <c r="C8" t="str">
        <f>DGET(List3!$A$2:$E$1000,2,$B7:B8)</f>
        <v>Lipmann Milan</v>
      </c>
      <c r="D8" t="str">
        <f>DGET(List3!$A$2:$E$1000,3,$B7:$B8)</f>
        <v>SK dráhový golf Chomutov</v>
      </c>
      <c r="E8" s="4" t="str">
        <f>DGET(List3!$A$2:$F$1000,4,$B7:$B8)</f>
        <v>M</v>
      </c>
      <c r="F8" s="4">
        <f>DGET(List3!$A$2:$E$1000,5,$B7:$B8)</f>
        <v>2</v>
      </c>
      <c r="G8" s="19">
        <v>23</v>
      </c>
      <c r="H8" s="19">
        <v>26</v>
      </c>
      <c r="I8" s="19">
        <v>21</v>
      </c>
      <c r="J8" s="19">
        <v>25</v>
      </c>
      <c r="K8" s="19">
        <v>24</v>
      </c>
      <c r="L8" s="19">
        <v>24</v>
      </c>
      <c r="M8" s="19">
        <v>23</v>
      </c>
      <c r="O8" s="21">
        <f t="shared" si="0"/>
        <v>166</v>
      </c>
      <c r="P8" s="25">
        <f t="shared" si="1"/>
        <v>5</v>
      </c>
      <c r="Q8" s="19">
        <f t="shared" si="2"/>
        <v>2</v>
      </c>
      <c r="R8" s="19">
        <v>69</v>
      </c>
      <c r="S8" s="19">
        <v>6</v>
      </c>
      <c r="T8" s="27">
        <f t="shared" si="4"/>
        <v>75</v>
      </c>
      <c r="U8" s="23">
        <f t="shared" si="5"/>
        <v>23.714285714285715</v>
      </c>
    </row>
    <row r="9" spans="1:21" ht="12.75" hidden="1">
      <c r="A9">
        <v>4</v>
      </c>
      <c r="B9" s="3" t="s">
        <v>33</v>
      </c>
      <c r="G9" s="19"/>
      <c r="H9" s="19"/>
      <c r="I9" s="19"/>
      <c r="J9" s="19"/>
      <c r="O9" s="21">
        <f t="shared" si="0"/>
        <v>0</v>
      </c>
      <c r="P9" s="25">
        <f t="shared" si="1"/>
        <v>0</v>
      </c>
      <c r="Q9" s="19" t="e">
        <f t="shared" si="2"/>
        <v>#NUM!</v>
      </c>
      <c r="S9" s="19">
        <f t="shared" si="3"/>
        <v>-54</v>
      </c>
      <c r="T9" s="27">
        <f t="shared" si="4"/>
        <v>-54</v>
      </c>
      <c r="U9" s="23">
        <f t="shared" si="5"/>
        <v>0</v>
      </c>
    </row>
    <row r="10" spans="1:21" ht="12.75">
      <c r="A10">
        <v>4</v>
      </c>
      <c r="B10">
        <v>1100</v>
      </c>
      <c r="C10" t="str">
        <f>DGET(List3!$A$2:$E$1000,2,$B9:B10)</f>
        <v>Andr Zdeněk</v>
      </c>
      <c r="D10" t="str">
        <f>DGET(List3!$A$2:$E$1000,3,$B9:$B10)</f>
        <v>Golfclub 85 Rakovník</v>
      </c>
      <c r="E10" s="4" t="str">
        <f>DGET(List3!$A$2:$F$1000,4,$B9:$B10)</f>
        <v>M</v>
      </c>
      <c r="F10" s="4">
        <f>DGET(List3!$A$2:$E$1000,5,$B9:$B10)</f>
        <v>1</v>
      </c>
      <c r="G10" s="19">
        <v>24</v>
      </c>
      <c r="H10" s="19">
        <v>22</v>
      </c>
      <c r="I10" s="19">
        <v>24</v>
      </c>
      <c r="J10" s="19">
        <v>22</v>
      </c>
      <c r="K10" s="19">
        <v>27</v>
      </c>
      <c r="L10" s="19">
        <v>24</v>
      </c>
      <c r="M10" s="19">
        <v>24</v>
      </c>
      <c r="O10" s="21">
        <f t="shared" si="0"/>
        <v>167</v>
      </c>
      <c r="P10" s="25">
        <f t="shared" si="1"/>
        <v>5</v>
      </c>
      <c r="Q10" s="19">
        <f t="shared" si="2"/>
        <v>2</v>
      </c>
      <c r="R10" s="19">
        <v>66</v>
      </c>
      <c r="S10" s="19">
        <v>5</v>
      </c>
      <c r="T10" s="27">
        <f t="shared" si="4"/>
        <v>71</v>
      </c>
      <c r="U10" s="23">
        <f t="shared" si="5"/>
        <v>23.857142857142858</v>
      </c>
    </row>
    <row r="11" spans="2:21" ht="12.75" hidden="1">
      <c r="B11" s="3" t="s">
        <v>33</v>
      </c>
      <c r="G11" s="19"/>
      <c r="H11" s="19"/>
      <c r="I11" s="19"/>
      <c r="J11" s="19"/>
      <c r="O11" s="21">
        <f t="shared" si="0"/>
        <v>0</v>
      </c>
      <c r="P11" s="25">
        <f t="shared" si="1"/>
        <v>0</v>
      </c>
      <c r="Q11" s="19" t="e">
        <f t="shared" si="2"/>
        <v>#NUM!</v>
      </c>
      <c r="S11" s="19">
        <f t="shared" si="3"/>
        <v>-54</v>
      </c>
      <c r="T11" s="27">
        <f t="shared" si="4"/>
        <v>-54</v>
      </c>
      <c r="U11" s="23">
        <f t="shared" si="5"/>
        <v>0</v>
      </c>
    </row>
    <row r="12" spans="1:21" ht="12.75">
      <c r="A12">
        <v>5</v>
      </c>
      <c r="B12">
        <v>2050</v>
      </c>
      <c r="C12" t="str">
        <f>DGET(List3!$A$2:$E$1000,2,$B11:B12)</f>
        <v>Gregor Miloš</v>
      </c>
      <c r="D12" t="str">
        <f>DGET(List3!$A$2:$E$1000,3,$B11:$B12)</f>
        <v>Golfclub 85 Rakovník</v>
      </c>
      <c r="E12" s="4" t="str">
        <f>DGET(List3!$A$2:$F$1000,4,$B11:$B12)</f>
        <v>M</v>
      </c>
      <c r="F12" s="4">
        <f>DGET(List3!$A$2:$E$1000,5,$B11:$B12)</f>
        <v>1</v>
      </c>
      <c r="G12" s="19">
        <v>25</v>
      </c>
      <c r="H12" s="19">
        <v>23</v>
      </c>
      <c r="I12" s="19">
        <v>27</v>
      </c>
      <c r="J12" s="19">
        <v>25</v>
      </c>
      <c r="K12" s="19">
        <v>25</v>
      </c>
      <c r="L12" s="19">
        <v>24</v>
      </c>
      <c r="M12" s="19">
        <v>22</v>
      </c>
      <c r="O12" s="21">
        <f t="shared" si="0"/>
        <v>171</v>
      </c>
      <c r="P12" s="25">
        <f t="shared" si="1"/>
        <v>5</v>
      </c>
      <c r="Q12" s="19">
        <f t="shared" si="2"/>
        <v>2</v>
      </c>
      <c r="R12" s="19">
        <v>60</v>
      </c>
      <c r="S12" s="19">
        <v>1</v>
      </c>
      <c r="T12" s="27">
        <v>61</v>
      </c>
      <c r="U12" s="23">
        <f t="shared" si="5"/>
        <v>24.428571428571427</v>
      </c>
    </row>
    <row r="13" spans="1:21" ht="12.75" hidden="1">
      <c r="A13">
        <v>7</v>
      </c>
      <c r="B13" s="3" t="s">
        <v>33</v>
      </c>
      <c r="G13" s="19"/>
      <c r="H13" s="19"/>
      <c r="I13" s="19"/>
      <c r="J13" s="19"/>
      <c r="O13" s="21">
        <f t="shared" si="0"/>
        <v>0</v>
      </c>
      <c r="P13" s="25">
        <f t="shared" si="1"/>
        <v>0</v>
      </c>
      <c r="Q13" s="19" t="e">
        <f t="shared" si="2"/>
        <v>#NUM!</v>
      </c>
      <c r="S13" s="19">
        <f t="shared" si="3"/>
        <v>-54</v>
      </c>
      <c r="T13" s="27">
        <f t="shared" si="4"/>
        <v>-54</v>
      </c>
      <c r="U13" s="23">
        <f t="shared" si="5"/>
        <v>0</v>
      </c>
    </row>
    <row r="14" spans="1:21" ht="12.75">
      <c r="A14">
        <v>6</v>
      </c>
      <c r="B14">
        <v>475</v>
      </c>
      <c r="C14" t="str">
        <f>DGET(List3!$A$2:$E$1000,2,$B13:B14)</f>
        <v>Vančura Libor</v>
      </c>
      <c r="D14" t="str">
        <f>DGET(List3!$A$2:$E$1000,3,$B13:$B14)</f>
        <v>MGC Hradečtí Orli</v>
      </c>
      <c r="E14" s="4" t="str">
        <f>DGET(List3!$A$2:$F$1000,4,$B13:$B14)</f>
        <v>M</v>
      </c>
      <c r="F14" s="4">
        <f>DGET(List3!$A$2:$E$1000,5,$B13:$B14)</f>
        <v>2</v>
      </c>
      <c r="G14" s="19">
        <v>25</v>
      </c>
      <c r="H14" s="19">
        <v>28</v>
      </c>
      <c r="I14" s="19">
        <v>21</v>
      </c>
      <c r="J14" s="19">
        <v>25</v>
      </c>
      <c r="K14" s="19">
        <v>27</v>
      </c>
      <c r="L14" s="19">
        <v>23</v>
      </c>
      <c r="M14" s="19">
        <v>22</v>
      </c>
      <c r="O14" s="21">
        <f t="shared" si="0"/>
        <v>171</v>
      </c>
      <c r="P14" s="25">
        <f t="shared" si="1"/>
        <v>7</v>
      </c>
      <c r="Q14" s="19">
        <f t="shared" si="2"/>
        <v>5</v>
      </c>
      <c r="R14" s="19">
        <v>60</v>
      </c>
      <c r="S14" s="19">
        <v>1</v>
      </c>
      <c r="T14" s="27">
        <f t="shared" si="4"/>
        <v>61</v>
      </c>
      <c r="U14" s="23">
        <f t="shared" si="5"/>
        <v>24.428571428571427</v>
      </c>
    </row>
    <row r="15" spans="1:21" ht="12.75" hidden="1">
      <c r="A15">
        <v>8</v>
      </c>
      <c r="B15" s="3" t="s">
        <v>33</v>
      </c>
      <c r="G15" s="19"/>
      <c r="H15" s="19"/>
      <c r="I15" s="19"/>
      <c r="J15" s="19"/>
      <c r="O15" s="21">
        <f t="shared" si="0"/>
        <v>0</v>
      </c>
      <c r="P15" s="25">
        <f t="shared" si="1"/>
        <v>0</v>
      </c>
      <c r="Q15" s="19" t="e">
        <f t="shared" si="2"/>
        <v>#NUM!</v>
      </c>
      <c r="S15" s="19">
        <f t="shared" si="3"/>
        <v>-54</v>
      </c>
      <c r="T15" s="27">
        <f t="shared" si="4"/>
        <v>-54</v>
      </c>
      <c r="U15" s="23">
        <f t="shared" si="5"/>
        <v>0</v>
      </c>
    </row>
    <row r="16" spans="1:21" ht="12.75">
      <c r="A16">
        <v>7</v>
      </c>
      <c r="B16">
        <v>2117</v>
      </c>
      <c r="C16" t="str">
        <f>DGET(List3!$A$2:$E$1000,2,$B15:B16)</f>
        <v>Christu David</v>
      </c>
      <c r="D16" t="str">
        <f>DGET(List3!$A$2:$E$1000,3,$B15:$B16)</f>
        <v>Golfclub 85 Rakovník</v>
      </c>
      <c r="E16" s="4" t="str">
        <f>DGET(List3!$A$2:$F$1000,4,$B15:$B16)</f>
        <v>M</v>
      </c>
      <c r="F16" s="4">
        <f>DGET(List3!$A$2:$E$1000,5,$B15:$B16)</f>
        <v>2</v>
      </c>
      <c r="G16" s="19">
        <v>26</v>
      </c>
      <c r="H16" s="19">
        <v>24</v>
      </c>
      <c r="I16" s="19">
        <v>29</v>
      </c>
      <c r="J16" s="19">
        <v>21</v>
      </c>
      <c r="K16" s="19">
        <v>24</v>
      </c>
      <c r="L16" s="19">
        <v>25</v>
      </c>
      <c r="M16" s="19">
        <v>22</v>
      </c>
      <c r="O16" s="21">
        <f t="shared" si="0"/>
        <v>171</v>
      </c>
      <c r="P16" s="25">
        <f t="shared" si="1"/>
        <v>8</v>
      </c>
      <c r="Q16" s="19">
        <f t="shared" si="2"/>
        <v>4</v>
      </c>
      <c r="R16" s="19">
        <v>60</v>
      </c>
      <c r="S16" s="19">
        <v>1</v>
      </c>
      <c r="T16" s="27">
        <v>61</v>
      </c>
      <c r="U16" s="23">
        <f t="shared" si="5"/>
        <v>24.428571428571427</v>
      </c>
    </row>
    <row r="17" spans="2:21" ht="12.75" hidden="1">
      <c r="B17" s="3" t="s">
        <v>33</v>
      </c>
      <c r="G17" s="19"/>
      <c r="H17" s="19"/>
      <c r="I17" s="19"/>
      <c r="J17" s="19"/>
      <c r="O17" s="21">
        <f t="shared" si="0"/>
        <v>0</v>
      </c>
      <c r="P17" s="25">
        <f t="shared" si="1"/>
        <v>0</v>
      </c>
      <c r="Q17" s="19" t="e">
        <f t="shared" si="2"/>
        <v>#NUM!</v>
      </c>
      <c r="S17" s="19">
        <f t="shared" si="3"/>
        <v>-54</v>
      </c>
      <c r="T17" s="27">
        <f t="shared" si="4"/>
        <v>-54</v>
      </c>
      <c r="U17" s="23">
        <f t="shared" si="5"/>
        <v>0</v>
      </c>
    </row>
    <row r="18" spans="1:21" ht="12.75">
      <c r="A18">
        <v>8</v>
      </c>
      <c r="B18">
        <v>579</v>
      </c>
      <c r="C18" t="str">
        <f>DGET(List3!$A$2:$E$1000,2,$B17:B18)</f>
        <v>Hybner Robert</v>
      </c>
      <c r="D18" t="str">
        <f>DGET(List3!$A$2:$E$1000,3,$B17:$B18)</f>
        <v>SMG 2000</v>
      </c>
      <c r="E18" s="4" t="str">
        <f>DGET(List3!$A$2:$F$1000,4,$B17:$B18)</f>
        <v>M</v>
      </c>
      <c r="F18" s="4">
        <f>DGET(List3!$A$2:$E$1000,5,$B17:$B18)</f>
        <v>1</v>
      </c>
      <c r="G18" s="19">
        <v>25</v>
      </c>
      <c r="H18" s="19">
        <v>29</v>
      </c>
      <c r="I18" s="19">
        <v>26</v>
      </c>
      <c r="J18" s="19">
        <v>21</v>
      </c>
      <c r="K18" s="19">
        <v>23</v>
      </c>
      <c r="L18" s="19">
        <v>25</v>
      </c>
      <c r="M18" s="19">
        <v>23</v>
      </c>
      <c r="O18" s="21">
        <f t="shared" si="0"/>
        <v>172</v>
      </c>
      <c r="P18" s="25">
        <f t="shared" si="1"/>
        <v>8</v>
      </c>
      <c r="Q18" s="19">
        <f t="shared" si="2"/>
        <v>3</v>
      </c>
      <c r="R18" s="19">
        <v>54</v>
      </c>
      <c r="S18" s="19">
        <f t="shared" si="3"/>
        <v>0</v>
      </c>
      <c r="T18" s="27">
        <f t="shared" si="4"/>
        <v>54</v>
      </c>
      <c r="U18" s="23">
        <f t="shared" si="5"/>
        <v>24.571428571428573</v>
      </c>
    </row>
    <row r="19" spans="1:21" ht="12.75" hidden="1">
      <c r="A19">
        <v>11</v>
      </c>
      <c r="B19" s="3" t="s">
        <v>33</v>
      </c>
      <c r="G19" s="19"/>
      <c r="H19" s="19"/>
      <c r="I19" s="19"/>
      <c r="J19" s="19"/>
      <c r="O19" s="21">
        <f t="shared" si="0"/>
        <v>0</v>
      </c>
      <c r="P19" s="25">
        <f t="shared" si="1"/>
        <v>0</v>
      </c>
      <c r="Q19" s="19" t="e">
        <f t="shared" si="2"/>
        <v>#NUM!</v>
      </c>
      <c r="S19" s="19">
        <f t="shared" si="3"/>
        <v>-54</v>
      </c>
      <c r="T19" s="27">
        <f t="shared" si="4"/>
        <v>-54</v>
      </c>
      <c r="U19" s="23">
        <f t="shared" si="5"/>
        <v>0</v>
      </c>
    </row>
    <row r="20" spans="1:21" ht="12.75">
      <c r="A20">
        <v>9</v>
      </c>
      <c r="B20">
        <v>2164</v>
      </c>
      <c r="C20" t="str">
        <f>DGET(List3!$A$2:$E$1000,2,$B19:B20)</f>
        <v>Míka Jiří</v>
      </c>
      <c r="D20" t="str">
        <f>DGET(List3!$A$2:$E$1000,3,$B19:$B20)</f>
        <v>SK GC Františkovy Lázně</v>
      </c>
      <c r="E20" s="4" t="str">
        <f>DGET(List3!$A$2:$F$1000,4,$B19:$B20)</f>
        <v>M</v>
      </c>
      <c r="F20" s="4">
        <f>DGET(List3!$A$2:$E$1000,5,$B19:$B20)</f>
        <v>2</v>
      </c>
      <c r="G20" s="19">
        <v>26</v>
      </c>
      <c r="H20" s="19">
        <v>29</v>
      </c>
      <c r="I20" s="19">
        <v>23</v>
      </c>
      <c r="J20" s="19">
        <v>22</v>
      </c>
      <c r="K20" s="19">
        <v>27</v>
      </c>
      <c r="L20" s="19">
        <v>24</v>
      </c>
      <c r="M20" s="19">
        <v>22</v>
      </c>
      <c r="O20" s="21">
        <f t="shared" si="0"/>
        <v>173</v>
      </c>
      <c r="P20" s="25">
        <f t="shared" si="1"/>
        <v>7</v>
      </c>
      <c r="Q20" s="19">
        <f t="shared" si="2"/>
        <v>5</v>
      </c>
      <c r="R20" s="19">
        <v>51</v>
      </c>
      <c r="T20" s="27">
        <f t="shared" si="4"/>
        <v>51</v>
      </c>
      <c r="U20" s="23">
        <f t="shared" si="5"/>
        <v>24.714285714285715</v>
      </c>
    </row>
    <row r="21" spans="1:21" ht="12.75" hidden="1">
      <c r="A21">
        <v>12</v>
      </c>
      <c r="B21" s="3" t="s">
        <v>33</v>
      </c>
      <c r="G21" s="19"/>
      <c r="H21" s="19"/>
      <c r="I21" s="19"/>
      <c r="J21" s="19"/>
      <c r="O21" s="21">
        <f t="shared" si="0"/>
        <v>0</v>
      </c>
      <c r="P21" s="25">
        <f t="shared" si="1"/>
        <v>0</v>
      </c>
      <c r="Q21" s="19" t="e">
        <f t="shared" si="2"/>
        <v>#NUM!</v>
      </c>
      <c r="T21" s="27">
        <f t="shared" si="4"/>
        <v>0</v>
      </c>
      <c r="U21" s="23">
        <f t="shared" si="5"/>
        <v>0</v>
      </c>
    </row>
    <row r="22" spans="1:21" ht="12.75">
      <c r="A22">
        <v>10</v>
      </c>
      <c r="B22">
        <v>1324</v>
      </c>
      <c r="C22" t="str">
        <f>DGET(List3!$A$2:$E$1000,2,$B21:B22)</f>
        <v>Drozda Zdeněk</v>
      </c>
      <c r="D22" t="str">
        <f>DGET(List3!$A$2:$E$1000,3,$B21:$B22)</f>
        <v>SK dráhový golf Chomutov</v>
      </c>
      <c r="E22" s="4" t="str">
        <f>DGET(List3!$A$2:$F$1000,4,$B21:$B22)</f>
        <v>M</v>
      </c>
      <c r="F22" s="4">
        <f>DGET(List3!$A$2:$E$1000,5,$B21:$B22)</f>
        <v>4</v>
      </c>
      <c r="G22" s="19">
        <v>24</v>
      </c>
      <c r="H22" s="19">
        <v>22</v>
      </c>
      <c r="I22" s="19">
        <v>24</v>
      </c>
      <c r="J22" s="19">
        <v>28</v>
      </c>
      <c r="K22" s="19">
        <v>24</v>
      </c>
      <c r="L22" s="19">
        <v>28</v>
      </c>
      <c r="M22" s="19">
        <v>26</v>
      </c>
      <c r="O22" s="21">
        <f t="shared" si="0"/>
        <v>176</v>
      </c>
      <c r="P22" s="25">
        <f t="shared" si="1"/>
        <v>6</v>
      </c>
      <c r="Q22" s="19">
        <f t="shared" si="2"/>
        <v>4</v>
      </c>
      <c r="R22" s="19">
        <v>47</v>
      </c>
      <c r="T22" s="27">
        <v>47</v>
      </c>
      <c r="U22" s="23">
        <f t="shared" si="5"/>
        <v>25.142857142857142</v>
      </c>
    </row>
    <row r="23" spans="2:21" ht="12.75" hidden="1">
      <c r="B23" s="3" t="s">
        <v>33</v>
      </c>
      <c r="G23" s="19"/>
      <c r="H23" s="19"/>
      <c r="I23" s="19"/>
      <c r="J23" s="19"/>
      <c r="O23" s="21">
        <f t="shared" si="0"/>
        <v>0</v>
      </c>
      <c r="P23" s="25">
        <f t="shared" si="1"/>
        <v>0</v>
      </c>
      <c r="Q23" s="19" t="e">
        <f t="shared" si="2"/>
        <v>#NUM!</v>
      </c>
      <c r="T23" s="27">
        <f t="shared" si="4"/>
        <v>0</v>
      </c>
      <c r="U23" s="23">
        <f t="shared" si="5"/>
        <v>0</v>
      </c>
    </row>
    <row r="24" spans="1:21" ht="12.75">
      <c r="A24">
        <v>11</v>
      </c>
      <c r="B24">
        <v>2681</v>
      </c>
      <c r="C24" t="str">
        <f>DGET(List3!$A$2:$E$1000,2,$B23:B24)</f>
        <v>Dvořák Patrik</v>
      </c>
      <c r="D24" t="str">
        <f>DGET(List3!$A$2:$E$1000,3,$B23:$B24)</f>
        <v>SK TEMPO PRAHA</v>
      </c>
      <c r="E24" s="4" t="str">
        <f>DGET(List3!$A$2:$F$1000,4,$B23:$B24)</f>
        <v>M</v>
      </c>
      <c r="F24" s="4">
        <f>DGET(List3!$A$2:$E$1000,5,$B23:$B24)</f>
        <v>2</v>
      </c>
      <c r="G24" s="19">
        <v>30</v>
      </c>
      <c r="H24" s="19">
        <v>24</v>
      </c>
      <c r="I24" s="19">
        <v>26</v>
      </c>
      <c r="J24" s="19">
        <v>26</v>
      </c>
      <c r="K24" s="19">
        <v>25</v>
      </c>
      <c r="L24" s="19">
        <v>25</v>
      </c>
      <c r="M24" s="19">
        <v>20</v>
      </c>
      <c r="O24" s="21">
        <f t="shared" si="0"/>
        <v>176</v>
      </c>
      <c r="P24" s="25">
        <f t="shared" si="1"/>
        <v>10</v>
      </c>
      <c r="Q24" s="19">
        <f t="shared" si="2"/>
        <v>2</v>
      </c>
      <c r="R24" s="19">
        <v>47</v>
      </c>
      <c r="T24" s="27">
        <v>47</v>
      </c>
      <c r="U24" s="23">
        <f t="shared" si="5"/>
        <v>25.142857142857142</v>
      </c>
    </row>
    <row r="25" spans="1:21" ht="12.75" hidden="1">
      <c r="A25">
        <v>15</v>
      </c>
      <c r="B25" s="3" t="s">
        <v>33</v>
      </c>
      <c r="G25" s="19"/>
      <c r="H25" s="19"/>
      <c r="I25" s="19"/>
      <c r="J25" s="19"/>
      <c r="O25" s="21">
        <f t="shared" si="0"/>
        <v>0</v>
      </c>
      <c r="P25" s="25">
        <f t="shared" si="1"/>
        <v>0</v>
      </c>
      <c r="Q25" s="19" t="e">
        <f t="shared" si="2"/>
        <v>#NUM!</v>
      </c>
      <c r="T25" s="27">
        <f t="shared" si="4"/>
        <v>0</v>
      </c>
      <c r="U25" s="23">
        <f t="shared" si="5"/>
        <v>0</v>
      </c>
    </row>
    <row r="26" spans="1:21" ht="12.75">
      <c r="A26">
        <v>12</v>
      </c>
      <c r="B26">
        <v>1372</v>
      </c>
      <c r="C26" t="str">
        <f>DGET(List3!$A$2:$E$1000,2,$B25:B26)</f>
        <v>Broumský Jiří</v>
      </c>
      <c r="D26" t="str">
        <f>DGET(List3!$A$2:$E$1000,3,$B25:$B26)</f>
        <v>SK dráhový golf Chomutov</v>
      </c>
      <c r="E26" s="4" t="str">
        <f>DGET(List3!$A$2:$F$1000,4,$B25:$B26)</f>
        <v>M</v>
      </c>
      <c r="F26" s="4">
        <f>DGET(List3!$A$2:$E$1000,5,$B25:$B26)</f>
        <v>3</v>
      </c>
      <c r="G26" s="19">
        <v>27</v>
      </c>
      <c r="H26" s="19">
        <v>26</v>
      </c>
      <c r="I26" s="19">
        <v>28</v>
      </c>
      <c r="J26" s="19">
        <v>25</v>
      </c>
      <c r="K26" s="19">
        <v>23</v>
      </c>
      <c r="L26" s="19">
        <v>25</v>
      </c>
      <c r="M26" s="19">
        <v>23</v>
      </c>
      <c r="O26" s="21">
        <f t="shared" si="0"/>
        <v>177</v>
      </c>
      <c r="P26" s="25">
        <f t="shared" si="1"/>
        <v>5</v>
      </c>
      <c r="Q26" s="19">
        <f t="shared" si="2"/>
        <v>4</v>
      </c>
      <c r="R26" s="19">
        <v>37</v>
      </c>
      <c r="T26" s="27">
        <v>37</v>
      </c>
      <c r="U26" s="23">
        <f t="shared" si="5"/>
        <v>25.285714285714285</v>
      </c>
    </row>
    <row r="27" spans="1:21" ht="12.75" hidden="1">
      <c r="A27">
        <v>16</v>
      </c>
      <c r="B27" s="3" t="s">
        <v>33</v>
      </c>
      <c r="G27" s="19"/>
      <c r="H27" s="19"/>
      <c r="I27" s="19"/>
      <c r="J27" s="19"/>
      <c r="O27" s="21">
        <f t="shared" si="0"/>
        <v>0</v>
      </c>
      <c r="P27" s="25">
        <f t="shared" si="1"/>
        <v>0</v>
      </c>
      <c r="Q27" s="19" t="e">
        <f t="shared" si="2"/>
        <v>#NUM!</v>
      </c>
      <c r="T27" s="27" t="s">
        <v>576</v>
      </c>
      <c r="U27" s="23">
        <f t="shared" si="5"/>
        <v>0</v>
      </c>
    </row>
    <row r="28" spans="1:21" ht="12.75">
      <c r="A28">
        <v>13</v>
      </c>
      <c r="B28">
        <v>2147</v>
      </c>
      <c r="C28" t="str">
        <f>DGET(List3!$A$2:$E$1000,2,$B27:B28)</f>
        <v>Santler Pavel</v>
      </c>
      <c r="D28" t="str">
        <f>DGET(List3!$A$2:$E$1000,3,$B27:$B28)</f>
        <v>MGC Hradečtí Orli</v>
      </c>
      <c r="E28" s="4" t="str">
        <f>DGET(List3!$A$2:$F$1000,4,$B27:$B28)</f>
        <v>M</v>
      </c>
      <c r="F28" s="4">
        <f>DGET(List3!$A$2:$E$1000,5,$B27:$B28)</f>
        <v>3</v>
      </c>
      <c r="G28" s="19">
        <v>26</v>
      </c>
      <c r="H28" s="19">
        <v>23</v>
      </c>
      <c r="I28" s="19">
        <v>24</v>
      </c>
      <c r="J28" s="19">
        <v>28</v>
      </c>
      <c r="K28" s="19">
        <v>28</v>
      </c>
      <c r="L28" s="19">
        <v>25</v>
      </c>
      <c r="M28" s="19">
        <v>23</v>
      </c>
      <c r="O28" s="21">
        <f t="shared" si="0"/>
        <v>177</v>
      </c>
      <c r="P28" s="25">
        <f t="shared" si="1"/>
        <v>5</v>
      </c>
      <c r="Q28" s="19">
        <f t="shared" si="2"/>
        <v>5</v>
      </c>
      <c r="R28" s="19">
        <v>37</v>
      </c>
      <c r="T28" s="27">
        <v>37</v>
      </c>
      <c r="U28" s="23">
        <f t="shared" si="5"/>
        <v>25.285714285714285</v>
      </c>
    </row>
    <row r="29" spans="2:21" ht="12.75" hidden="1">
      <c r="B29" s="3" t="s">
        <v>33</v>
      </c>
      <c r="G29" s="19"/>
      <c r="H29" s="19"/>
      <c r="I29" s="19"/>
      <c r="J29" s="19"/>
      <c r="O29" s="21">
        <f t="shared" si="0"/>
        <v>0</v>
      </c>
      <c r="P29" s="25">
        <f t="shared" si="1"/>
        <v>0</v>
      </c>
      <c r="Q29" s="19" t="e">
        <f t="shared" si="2"/>
        <v>#NUM!</v>
      </c>
      <c r="T29" s="27" t="s">
        <v>576</v>
      </c>
      <c r="U29" s="23">
        <f t="shared" si="5"/>
        <v>0</v>
      </c>
    </row>
    <row r="30" spans="1:21" ht="12.75">
      <c r="A30">
        <v>14</v>
      </c>
      <c r="B30">
        <v>552</v>
      </c>
      <c r="C30" t="str">
        <f>DGET(List3!$A$2:$E$1000,2,$B29:B30)</f>
        <v>Pergl Jan</v>
      </c>
      <c r="D30" t="str">
        <f>DGET(List3!$A$2:$E$1000,3,$B29:$B30)</f>
        <v>SMG 2000</v>
      </c>
      <c r="E30" s="4" t="str">
        <f>DGET(List3!$A$2:$F$1000,4,$B29:$B30)</f>
        <v>M</v>
      </c>
      <c r="F30" s="4">
        <f>DGET(List3!$A$2:$E$1000,5,$B29:$B30)</f>
        <v>2</v>
      </c>
      <c r="G30" s="19">
        <v>28</v>
      </c>
      <c r="H30" s="19">
        <v>23</v>
      </c>
      <c r="I30" s="19">
        <v>22</v>
      </c>
      <c r="J30" s="19">
        <v>27</v>
      </c>
      <c r="K30" s="19">
        <v>27</v>
      </c>
      <c r="L30" s="19">
        <v>23</v>
      </c>
      <c r="M30" s="19">
        <v>27</v>
      </c>
      <c r="O30" s="21">
        <f t="shared" si="0"/>
        <v>177</v>
      </c>
      <c r="P30" s="25">
        <f t="shared" si="1"/>
        <v>6</v>
      </c>
      <c r="Q30" s="19">
        <f t="shared" si="2"/>
        <v>4</v>
      </c>
      <c r="R30" s="19">
        <v>37</v>
      </c>
      <c r="T30" s="27">
        <v>37</v>
      </c>
      <c r="U30" s="23">
        <f t="shared" si="5"/>
        <v>25.285714285714285</v>
      </c>
    </row>
    <row r="31" spans="1:21" ht="12.75" hidden="1">
      <c r="A31">
        <v>19</v>
      </c>
      <c r="B31" s="3" t="s">
        <v>33</v>
      </c>
      <c r="G31" s="19"/>
      <c r="H31" s="19"/>
      <c r="I31" s="19"/>
      <c r="J31" s="19"/>
      <c r="O31" s="21">
        <f t="shared" si="0"/>
        <v>0</v>
      </c>
      <c r="P31" s="25">
        <f t="shared" si="1"/>
        <v>0</v>
      </c>
      <c r="Q31" s="19" t="e">
        <f t="shared" si="2"/>
        <v>#NUM!</v>
      </c>
      <c r="T31" s="27">
        <f t="shared" si="4"/>
        <v>0</v>
      </c>
      <c r="U31" s="23">
        <f t="shared" si="5"/>
        <v>0</v>
      </c>
    </row>
    <row r="32" spans="1:21" ht="12.75">
      <c r="A32">
        <v>15</v>
      </c>
      <c r="B32">
        <v>876</v>
      </c>
      <c r="C32" t="str">
        <f>DGET(List3!$A$2:$E$1000,2,$B31:B32)</f>
        <v>Vlček Petr</v>
      </c>
      <c r="D32" t="str">
        <f>DGET(List3!$A$2:$E$1000,3,$B31:$B32)</f>
        <v>MGC Hradečtí Orli</v>
      </c>
      <c r="E32" s="4" t="str">
        <f>DGET(List3!$A$2:$F$1000,4,$B31:$B32)</f>
        <v>M</v>
      </c>
      <c r="F32" s="4">
        <f>DGET(List3!$A$2:$E$1000,5,$B31:$B32)</f>
        <v>3</v>
      </c>
      <c r="G32" s="19">
        <v>25</v>
      </c>
      <c r="H32" s="19">
        <v>30</v>
      </c>
      <c r="I32" s="19">
        <v>26</v>
      </c>
      <c r="J32" s="19">
        <v>24</v>
      </c>
      <c r="K32" s="19">
        <v>23</v>
      </c>
      <c r="L32" s="19">
        <v>23</v>
      </c>
      <c r="M32" s="19">
        <v>28</v>
      </c>
      <c r="O32" s="21">
        <f t="shared" si="0"/>
        <v>179</v>
      </c>
      <c r="P32" s="25">
        <f t="shared" si="1"/>
        <v>7</v>
      </c>
      <c r="Q32" s="19">
        <f t="shared" si="2"/>
        <v>5</v>
      </c>
      <c r="R32" s="19">
        <v>29</v>
      </c>
      <c r="T32" s="27">
        <v>29</v>
      </c>
      <c r="U32" s="23">
        <f t="shared" si="5"/>
        <v>25.571428571428573</v>
      </c>
    </row>
    <row r="33" spans="1:21" ht="12.75" hidden="1">
      <c r="A33">
        <v>20</v>
      </c>
      <c r="B33" s="3" t="s">
        <v>33</v>
      </c>
      <c r="G33" s="19"/>
      <c r="H33" s="19"/>
      <c r="I33" s="19"/>
      <c r="J33" s="19"/>
      <c r="O33" s="21">
        <f t="shared" si="0"/>
        <v>0</v>
      </c>
      <c r="P33" s="25">
        <f t="shared" si="1"/>
        <v>0</v>
      </c>
      <c r="Q33" s="19" t="e">
        <f t="shared" si="2"/>
        <v>#NUM!</v>
      </c>
      <c r="T33" s="27">
        <f t="shared" si="4"/>
        <v>0</v>
      </c>
      <c r="U33" s="23">
        <f t="shared" si="5"/>
        <v>0</v>
      </c>
    </row>
    <row r="34" spans="1:21" ht="12.75">
      <c r="A34">
        <v>16</v>
      </c>
      <c r="B34">
        <v>2246</v>
      </c>
      <c r="C34" t="str">
        <f>DGET(List3!$A$2:$E$1000,2,$B33:B34)</f>
        <v>Mach Aleš</v>
      </c>
      <c r="D34" t="str">
        <f>DGET(List3!$A$2:$E$1000,3,$B33:$B34)</f>
        <v>MGC Hradečtí Orli</v>
      </c>
      <c r="E34" s="4" t="str">
        <f>DGET(List3!$A$2:$F$1000,4,$B33:$B34)</f>
        <v>M</v>
      </c>
      <c r="F34" s="4">
        <f>DGET(List3!$A$2:$E$1000,5,$B33:$B34)</f>
        <v>3</v>
      </c>
      <c r="G34" s="19">
        <v>30</v>
      </c>
      <c r="H34" s="19">
        <v>25</v>
      </c>
      <c r="I34" s="19">
        <v>27</v>
      </c>
      <c r="J34" s="19">
        <v>23</v>
      </c>
      <c r="K34" s="19">
        <v>22</v>
      </c>
      <c r="L34" s="19">
        <v>26</v>
      </c>
      <c r="M34" s="19">
        <v>26</v>
      </c>
      <c r="O34" s="21">
        <f t="shared" si="0"/>
        <v>179</v>
      </c>
      <c r="P34" s="25">
        <f t="shared" si="1"/>
        <v>8</v>
      </c>
      <c r="Q34" s="19">
        <f t="shared" si="2"/>
        <v>4</v>
      </c>
      <c r="R34" s="19">
        <v>29</v>
      </c>
      <c r="T34" s="27">
        <v>29</v>
      </c>
      <c r="U34" s="23">
        <f t="shared" si="5"/>
        <v>25.571428571428573</v>
      </c>
    </row>
    <row r="35" spans="1:21" ht="12.75" hidden="1">
      <c r="A35">
        <v>18.1223529411765</v>
      </c>
      <c r="B35" s="3" t="s">
        <v>33</v>
      </c>
      <c r="G35" s="19"/>
      <c r="H35" s="19"/>
      <c r="I35" s="19"/>
      <c r="J35" s="19"/>
      <c r="O35" s="21">
        <f t="shared" si="0"/>
        <v>0</v>
      </c>
      <c r="P35" s="25">
        <f t="shared" si="1"/>
        <v>0</v>
      </c>
      <c r="Q35" s="19" t="e">
        <f t="shared" si="2"/>
        <v>#NUM!</v>
      </c>
      <c r="T35" s="27">
        <f t="shared" si="4"/>
        <v>0</v>
      </c>
      <c r="U35" s="23">
        <f t="shared" si="5"/>
        <v>0</v>
      </c>
    </row>
    <row r="36" spans="1:21" ht="12.75">
      <c r="A36">
        <v>17</v>
      </c>
      <c r="B36">
        <v>3010</v>
      </c>
      <c r="C36" t="str">
        <f>DGET(List3!$A$2:$E$1000,2,$B35:B36)</f>
        <v>Norek Bohumil</v>
      </c>
      <c r="D36" t="str">
        <f>DGET(List3!$A$2:$E$1000,3,$B35:$B36)</f>
        <v>MGC Plzeň</v>
      </c>
      <c r="E36" s="4" t="str">
        <f>DGET(List3!$A$2:$F$1000,4,$B35:$B36)</f>
        <v>M</v>
      </c>
      <c r="F36" s="4">
        <f>DGET(List3!$A$2:$E$1000,5,$B35:$B36)</f>
        <v>3</v>
      </c>
      <c r="G36" s="19">
        <v>23</v>
      </c>
      <c r="H36" s="19">
        <v>25</v>
      </c>
      <c r="I36" s="19">
        <v>32</v>
      </c>
      <c r="J36" s="19">
        <v>26</v>
      </c>
      <c r="K36" s="19">
        <v>29</v>
      </c>
      <c r="L36" s="19">
        <v>21</v>
      </c>
      <c r="M36" s="19">
        <v>26</v>
      </c>
      <c r="O36" s="21">
        <f t="shared" si="0"/>
        <v>182</v>
      </c>
      <c r="P36" s="25">
        <f t="shared" si="1"/>
        <v>11</v>
      </c>
      <c r="Q36" s="19">
        <f t="shared" si="2"/>
        <v>6</v>
      </c>
      <c r="R36" s="19">
        <v>24</v>
      </c>
      <c r="T36" s="27">
        <f t="shared" si="4"/>
        <v>24</v>
      </c>
      <c r="U36" s="23">
        <f t="shared" si="5"/>
        <v>26</v>
      </c>
    </row>
    <row r="37" spans="1:21" ht="12.75" hidden="1">
      <c r="A37">
        <v>23</v>
      </c>
      <c r="B37" s="3" t="s">
        <v>33</v>
      </c>
      <c r="G37" s="19"/>
      <c r="H37" s="19"/>
      <c r="I37" s="19"/>
      <c r="J37" s="19"/>
      <c r="O37" s="21">
        <f t="shared" si="0"/>
        <v>0</v>
      </c>
      <c r="P37" s="25">
        <f t="shared" si="1"/>
        <v>0</v>
      </c>
      <c r="Q37" s="19" t="e">
        <f t="shared" si="2"/>
        <v>#NUM!</v>
      </c>
      <c r="T37" s="27">
        <f t="shared" si="4"/>
        <v>0</v>
      </c>
      <c r="U37" s="23">
        <f t="shared" si="5"/>
        <v>0</v>
      </c>
    </row>
    <row r="38" spans="1:21" ht="12.75">
      <c r="A38">
        <v>18</v>
      </c>
      <c r="B38">
        <v>1654</v>
      </c>
      <c r="C38" t="str">
        <f>DGET(List3!$A$2:$E$1000,2,$B37:B38)</f>
        <v>Liška Michal</v>
      </c>
      <c r="D38" t="str">
        <f>DGET(List3!$A$2:$E$1000,3,$B37:$B38)</f>
        <v>SK TEMPO PRAHA</v>
      </c>
      <c r="E38" s="4" t="str">
        <f>DGET(List3!$A$2:$F$1000,4,$B37:$B38)</f>
        <v>M</v>
      </c>
      <c r="F38" s="4">
        <f>DGET(List3!$A$2:$E$1000,5,$B37:$B38)</f>
        <v>3</v>
      </c>
      <c r="G38" s="19">
        <v>25</v>
      </c>
      <c r="H38" s="19">
        <v>23</v>
      </c>
      <c r="I38" s="19">
        <v>23</v>
      </c>
      <c r="J38" s="19">
        <v>26</v>
      </c>
      <c r="K38" s="19">
        <v>30</v>
      </c>
      <c r="L38" s="19">
        <v>25</v>
      </c>
      <c r="M38" s="19">
        <v>31</v>
      </c>
      <c r="O38" s="21">
        <f t="shared" si="0"/>
        <v>183</v>
      </c>
      <c r="P38" s="25">
        <f t="shared" si="1"/>
        <v>8</v>
      </c>
      <c r="Q38" s="19">
        <f t="shared" si="2"/>
        <v>7</v>
      </c>
      <c r="R38" s="19">
        <v>21</v>
      </c>
      <c r="T38" s="27">
        <f t="shared" si="4"/>
        <v>21</v>
      </c>
      <c r="U38" s="23">
        <f t="shared" si="5"/>
        <v>26.142857142857142</v>
      </c>
    </row>
    <row r="39" spans="1:21" ht="12.75" hidden="1">
      <c r="A39">
        <v>24</v>
      </c>
      <c r="B39" s="3" t="s">
        <v>33</v>
      </c>
      <c r="G39" s="19"/>
      <c r="H39" s="19"/>
      <c r="I39" s="19"/>
      <c r="J39" s="19"/>
      <c r="O39" s="21">
        <f t="shared" si="0"/>
        <v>0</v>
      </c>
      <c r="P39" s="25">
        <f t="shared" si="1"/>
        <v>0</v>
      </c>
      <c r="Q39" s="19" t="e">
        <f t="shared" si="2"/>
        <v>#NUM!</v>
      </c>
      <c r="T39" s="27">
        <f t="shared" si="4"/>
        <v>0</v>
      </c>
      <c r="U39" s="23">
        <f t="shared" si="5"/>
        <v>0</v>
      </c>
    </row>
    <row r="40" spans="1:21" ht="12.75">
      <c r="A40">
        <v>19</v>
      </c>
      <c r="B40">
        <v>1203</v>
      </c>
      <c r="C40" t="str">
        <f>DGET(List3!$A$2:$E$1000,2,$B39:B40)</f>
        <v>Tománek Martin</v>
      </c>
      <c r="D40" t="str">
        <f>DGET(List3!$A$2:$E$1000,3,$B39:$B40)</f>
        <v>MGC Hradečtí Orli</v>
      </c>
      <c r="E40" s="4" t="str">
        <f>DGET(List3!$A$2:$F$1000,4,$B39:$B40)</f>
        <v>M</v>
      </c>
      <c r="F40" s="4">
        <f>DGET(List3!$A$2:$E$1000,5,$B39:$B40)</f>
        <v>2</v>
      </c>
      <c r="G40" s="19">
        <v>34</v>
      </c>
      <c r="H40" s="19">
        <v>23</v>
      </c>
      <c r="I40" s="19">
        <v>24</v>
      </c>
      <c r="J40" s="19">
        <v>28</v>
      </c>
      <c r="K40" s="19">
        <v>28</v>
      </c>
      <c r="L40" s="19">
        <v>23</v>
      </c>
      <c r="M40" s="19">
        <v>25</v>
      </c>
      <c r="O40" s="21">
        <f t="shared" si="0"/>
        <v>185</v>
      </c>
      <c r="P40" s="25">
        <f t="shared" si="1"/>
        <v>11</v>
      </c>
      <c r="Q40" s="19">
        <f t="shared" si="2"/>
        <v>5</v>
      </c>
      <c r="R40" s="19">
        <v>17</v>
      </c>
      <c r="T40" s="27">
        <f t="shared" si="4"/>
        <v>17</v>
      </c>
      <c r="U40" s="23">
        <f t="shared" si="5"/>
        <v>26.428571428571427</v>
      </c>
    </row>
    <row r="41" spans="2:21" ht="12.75" hidden="1">
      <c r="B41" s="3" t="s">
        <v>33</v>
      </c>
      <c r="G41" s="19"/>
      <c r="H41" s="19"/>
      <c r="I41" s="19"/>
      <c r="J41" s="19"/>
      <c r="O41" s="21">
        <f t="shared" si="0"/>
        <v>0</v>
      </c>
      <c r="P41" s="25">
        <f t="shared" si="1"/>
        <v>0</v>
      </c>
      <c r="Q41" s="19" t="e">
        <f t="shared" si="2"/>
        <v>#NUM!</v>
      </c>
      <c r="T41" s="27">
        <f t="shared" si="4"/>
        <v>0</v>
      </c>
      <c r="U41" s="23">
        <f t="shared" si="5"/>
        <v>0</v>
      </c>
    </row>
    <row r="42" spans="1:21" ht="12.75">
      <c r="A42">
        <v>20</v>
      </c>
      <c r="B42">
        <v>408</v>
      </c>
      <c r="C42" t="str">
        <f>DGET(List3!$A$2:$E$1000,2,$B41:B42)</f>
        <v>Mráz Josef</v>
      </c>
      <c r="D42" t="str">
        <f>DGET(List3!$A$2:$E$1000,3,$B41:$B42)</f>
        <v>SK dráhový golf Chomutov</v>
      </c>
      <c r="E42" s="4" t="str">
        <f>DGET(List3!$A$2:$F$1000,4,$B41:$B42)</f>
        <v>M</v>
      </c>
      <c r="F42" s="4">
        <f>DGET(List3!$A$2:$E$1000,5,$B41:$B42)</f>
        <v>2</v>
      </c>
      <c r="G42" s="19">
        <v>34</v>
      </c>
      <c r="H42" s="19">
        <v>24</v>
      </c>
      <c r="I42" s="19">
        <v>24</v>
      </c>
      <c r="J42" s="19">
        <v>24</v>
      </c>
      <c r="K42" s="19">
        <v>26</v>
      </c>
      <c r="L42" s="19">
        <v>29</v>
      </c>
      <c r="M42" s="19">
        <v>25</v>
      </c>
      <c r="O42" s="21">
        <f t="shared" si="0"/>
        <v>186</v>
      </c>
      <c r="P42" s="25">
        <f t="shared" si="1"/>
        <v>10</v>
      </c>
      <c r="Q42" s="19">
        <f t="shared" si="2"/>
        <v>5</v>
      </c>
      <c r="R42" s="19">
        <v>14</v>
      </c>
      <c r="T42" s="27">
        <f t="shared" si="4"/>
        <v>14</v>
      </c>
      <c r="U42" s="23">
        <f t="shared" si="5"/>
        <v>26.571428571428573</v>
      </c>
    </row>
    <row r="43" spans="1:21" ht="12.75" hidden="1">
      <c r="A43">
        <v>27</v>
      </c>
      <c r="B43" s="3" t="s">
        <v>33</v>
      </c>
      <c r="G43" s="19"/>
      <c r="H43" s="19"/>
      <c r="I43" s="19"/>
      <c r="J43" s="19"/>
      <c r="O43" s="21">
        <f t="shared" si="0"/>
        <v>0</v>
      </c>
      <c r="P43" s="25">
        <f t="shared" si="1"/>
        <v>0</v>
      </c>
      <c r="Q43" s="19" t="e">
        <f t="shared" si="2"/>
        <v>#NUM!</v>
      </c>
      <c r="T43" s="27">
        <f t="shared" si="4"/>
        <v>0</v>
      </c>
      <c r="U43" s="23">
        <f t="shared" si="5"/>
        <v>0</v>
      </c>
    </row>
    <row r="44" spans="1:21" ht="12.75">
      <c r="A44">
        <v>21</v>
      </c>
      <c r="B44">
        <v>1650</v>
      </c>
      <c r="C44" t="str">
        <f>DGET(List3!$A$2:$E$1000,2,$B43:B44)</f>
        <v>Fischer Richard</v>
      </c>
      <c r="D44" t="str">
        <f>DGET(List3!$A$2:$E$1000,3,$B43:$B44)</f>
        <v>SMG 2000</v>
      </c>
      <c r="E44" s="4" t="str">
        <f>DGET(List3!$A$2:$F$1000,4,$B43:$B44)</f>
        <v>M</v>
      </c>
      <c r="F44" s="4">
        <f>DGET(List3!$A$2:$E$1000,5,$B43:$B44)</f>
        <v>3</v>
      </c>
      <c r="G44" s="19">
        <v>29</v>
      </c>
      <c r="H44" s="19">
        <v>32</v>
      </c>
      <c r="I44" s="19">
        <v>26</v>
      </c>
      <c r="J44" s="19">
        <v>21</v>
      </c>
      <c r="K44" s="19">
        <v>27</v>
      </c>
      <c r="L44" s="19">
        <v>28</v>
      </c>
      <c r="M44" s="19">
        <v>24</v>
      </c>
      <c r="O44" s="21">
        <f t="shared" si="0"/>
        <v>187</v>
      </c>
      <c r="P44" s="25">
        <f t="shared" si="1"/>
        <v>11</v>
      </c>
      <c r="Q44" s="19">
        <f t="shared" si="2"/>
        <v>5</v>
      </c>
      <c r="R44" s="19">
        <v>11</v>
      </c>
      <c r="T44" s="27">
        <f t="shared" si="4"/>
        <v>11</v>
      </c>
      <c r="U44" s="23">
        <f t="shared" si="5"/>
        <v>26.714285714285715</v>
      </c>
    </row>
    <row r="45" spans="1:21" ht="12.75" hidden="1">
      <c r="A45">
        <v>28</v>
      </c>
      <c r="B45" s="3" t="s">
        <v>33</v>
      </c>
      <c r="G45" s="19"/>
      <c r="H45" s="19"/>
      <c r="I45" s="19"/>
      <c r="J45" s="19"/>
      <c r="O45" s="21">
        <f t="shared" si="0"/>
        <v>0</v>
      </c>
      <c r="P45" s="25">
        <f t="shared" si="1"/>
        <v>0</v>
      </c>
      <c r="Q45" s="19" t="e">
        <f t="shared" si="2"/>
        <v>#NUM!</v>
      </c>
      <c r="T45" s="27">
        <f t="shared" si="4"/>
        <v>0</v>
      </c>
      <c r="U45" s="23">
        <f t="shared" si="5"/>
        <v>0</v>
      </c>
    </row>
    <row r="46" spans="1:21" ht="12.75">
      <c r="A46">
        <v>22</v>
      </c>
      <c r="B46">
        <v>2933</v>
      </c>
      <c r="C46" t="str">
        <f>DGET(List3!$A$2:$E$1000,2,$B45:B46)</f>
        <v>Hasch David</v>
      </c>
      <c r="D46" t="str">
        <f>DGET(List3!$A$2:$E$1000,3,$B45:$B46)</f>
        <v>MGC Plzeň</v>
      </c>
      <c r="E46" s="4" t="str">
        <f>DGET(List3!$A$2:$F$1000,4,$B45:$B46)</f>
        <v>M</v>
      </c>
      <c r="F46" s="4">
        <f>DGET(List3!$A$2:$E$1000,5,$B45:$B46)</f>
        <v>3</v>
      </c>
      <c r="G46" s="19">
        <v>28</v>
      </c>
      <c r="H46" s="19">
        <v>27</v>
      </c>
      <c r="I46" s="19">
        <v>28</v>
      </c>
      <c r="J46" s="19">
        <v>28</v>
      </c>
      <c r="K46" s="19">
        <v>23</v>
      </c>
      <c r="L46" s="19">
        <v>28</v>
      </c>
      <c r="M46" s="19">
        <v>29</v>
      </c>
      <c r="O46" s="21">
        <f t="shared" si="0"/>
        <v>191</v>
      </c>
      <c r="P46" s="25">
        <f t="shared" si="1"/>
        <v>6</v>
      </c>
      <c r="Q46" s="19">
        <f t="shared" si="2"/>
        <v>1</v>
      </c>
      <c r="R46" s="19">
        <v>7</v>
      </c>
      <c r="T46" s="27">
        <f t="shared" si="4"/>
        <v>7</v>
      </c>
      <c r="U46" s="23">
        <f t="shared" si="5"/>
        <v>27.285714285714285</v>
      </c>
    </row>
    <row r="47" spans="2:21" ht="12.75" hidden="1">
      <c r="B47" s="3" t="s">
        <v>33</v>
      </c>
      <c r="G47" s="19"/>
      <c r="H47" s="19"/>
      <c r="I47" s="19"/>
      <c r="J47" s="19"/>
      <c r="O47" s="21">
        <f t="shared" si="0"/>
        <v>0</v>
      </c>
      <c r="P47" s="25">
        <f t="shared" si="1"/>
        <v>0</v>
      </c>
      <c r="Q47" s="19" t="e">
        <f t="shared" si="2"/>
        <v>#NUM!</v>
      </c>
      <c r="T47" s="27">
        <f t="shared" si="4"/>
        <v>0</v>
      </c>
      <c r="U47" s="23">
        <f t="shared" si="5"/>
        <v>0</v>
      </c>
    </row>
    <row r="48" spans="1:21" ht="12.75">
      <c r="A48">
        <v>23</v>
      </c>
      <c r="B48">
        <v>1858</v>
      </c>
      <c r="C48" t="str">
        <f>DGET(List3!$A$2:$E$1000,2,$B47:B48)</f>
        <v>Vlasák Roman</v>
      </c>
      <c r="D48" t="str">
        <f>DGET(List3!$A$2:$E$1000,3,$B47:$B48)</f>
        <v>SMG 2000</v>
      </c>
      <c r="E48" s="4" t="str">
        <f>DGET(List3!$A$2:$F$1000,4,$B47:$B48)</f>
        <v>M</v>
      </c>
      <c r="F48" s="4">
        <f>DGET(List3!$A$2:$E$1000,5,$B47:$B48)</f>
        <v>3</v>
      </c>
      <c r="G48" s="19">
        <v>28</v>
      </c>
      <c r="H48" s="19">
        <v>31</v>
      </c>
      <c r="I48" s="19">
        <v>30</v>
      </c>
      <c r="J48" s="19">
        <v>27</v>
      </c>
      <c r="K48" s="19">
        <v>26</v>
      </c>
      <c r="L48" s="19">
        <v>27</v>
      </c>
      <c r="M48" s="19">
        <v>25</v>
      </c>
      <c r="O48" s="21">
        <f t="shared" si="0"/>
        <v>194</v>
      </c>
      <c r="P48" s="25">
        <f t="shared" si="1"/>
        <v>6</v>
      </c>
      <c r="Q48" s="19">
        <f t="shared" si="2"/>
        <v>4</v>
      </c>
      <c r="R48" s="19">
        <v>3</v>
      </c>
      <c r="T48" s="27">
        <v>3</v>
      </c>
      <c r="U48" s="23">
        <f t="shared" si="5"/>
        <v>27.714285714285715</v>
      </c>
    </row>
    <row r="49" spans="1:21" ht="12.75" hidden="1">
      <c r="A49">
        <v>31</v>
      </c>
      <c r="B49" s="3" t="s">
        <v>33</v>
      </c>
      <c r="G49" s="19"/>
      <c r="H49" s="19"/>
      <c r="I49" s="19"/>
      <c r="J49" s="19"/>
      <c r="O49" s="21">
        <f t="shared" si="0"/>
        <v>0</v>
      </c>
      <c r="P49" s="25">
        <f t="shared" si="1"/>
        <v>0</v>
      </c>
      <c r="Q49" s="19" t="e">
        <f t="shared" si="2"/>
        <v>#NUM!</v>
      </c>
      <c r="T49" s="27" t="s">
        <v>577</v>
      </c>
      <c r="U49" s="23">
        <f t="shared" si="5"/>
        <v>0</v>
      </c>
    </row>
    <row r="50" spans="1:21" ht="12.75">
      <c r="A50">
        <v>24</v>
      </c>
      <c r="B50">
        <v>1102</v>
      </c>
      <c r="C50" t="str">
        <f>DGET(List3!$A$2:$E$1000,2,$B49:B50)</f>
        <v>Vosmík Petr</v>
      </c>
      <c r="D50" t="str">
        <f>DGET(List3!$A$2:$E$1000,3,$B49:$B50)</f>
        <v>SK dráhový golf Chomutov</v>
      </c>
      <c r="E50" s="4" t="str">
        <f>DGET(List3!$A$2:$F$1000,4,$B49:$B50)</f>
        <v>M</v>
      </c>
      <c r="F50" s="4">
        <f>DGET(List3!$A$2:$E$1000,5,$B49:$B50)</f>
        <v>1</v>
      </c>
      <c r="G50" s="19">
        <v>23</v>
      </c>
      <c r="H50" s="19">
        <v>26</v>
      </c>
      <c r="I50" s="19">
        <v>30</v>
      </c>
      <c r="J50" s="19">
        <v>28</v>
      </c>
      <c r="K50" s="19">
        <v>30</v>
      </c>
      <c r="L50" s="19">
        <v>26</v>
      </c>
      <c r="M50" s="19">
        <v>31</v>
      </c>
      <c r="O50" s="21">
        <f t="shared" si="0"/>
        <v>194</v>
      </c>
      <c r="P50" s="25">
        <f t="shared" si="1"/>
        <v>8</v>
      </c>
      <c r="Q50" s="19">
        <f t="shared" si="2"/>
        <v>4</v>
      </c>
      <c r="R50" s="19">
        <v>3</v>
      </c>
      <c r="T50" s="27">
        <v>3</v>
      </c>
      <c r="U50" s="23">
        <f t="shared" si="5"/>
        <v>27.714285714285715</v>
      </c>
    </row>
    <row r="51" spans="1:21" ht="12.75" hidden="1">
      <c r="A51">
        <v>32</v>
      </c>
      <c r="B51" s="3" t="s">
        <v>33</v>
      </c>
      <c r="G51" s="19"/>
      <c r="H51" s="19"/>
      <c r="I51" s="19"/>
      <c r="J51" s="19"/>
      <c r="O51" s="21">
        <f t="shared" si="0"/>
        <v>0</v>
      </c>
      <c r="P51" s="25">
        <f t="shared" si="1"/>
        <v>0</v>
      </c>
      <c r="Q51" s="19" t="e">
        <f t="shared" si="2"/>
        <v>#NUM!</v>
      </c>
      <c r="T51" s="27">
        <f t="shared" si="4"/>
        <v>0</v>
      </c>
      <c r="U51" s="23">
        <f t="shared" si="5"/>
        <v>0</v>
      </c>
    </row>
    <row r="52" spans="1:21" ht="12.75">
      <c r="A52">
        <v>25</v>
      </c>
      <c r="B52">
        <v>3034</v>
      </c>
      <c r="C52" t="str">
        <f>DGET(List3!$A$2:$E$1000,2,$B51:B52)</f>
        <v>Kuthan Vít</v>
      </c>
      <c r="D52" t="str">
        <f>DGET(List3!$A$2:$E$1000,3,$B51:$B52)</f>
        <v>MGC Plzeň</v>
      </c>
      <c r="E52" s="4" t="str">
        <f>DGET(List3!$A$2:$F$1000,4,$B51:$B52)</f>
        <v>M</v>
      </c>
      <c r="F52" s="4">
        <f>DGET(List3!$A$2:$E$1000,5,$B51:$B52)</f>
        <v>0</v>
      </c>
      <c r="G52" s="19">
        <v>26</v>
      </c>
      <c r="H52" s="19">
        <v>31</v>
      </c>
      <c r="I52" s="19">
        <v>26</v>
      </c>
      <c r="J52" s="19">
        <v>28</v>
      </c>
      <c r="K52" s="19">
        <v>27</v>
      </c>
      <c r="L52" s="19">
        <v>31</v>
      </c>
      <c r="M52" s="19">
        <v>30</v>
      </c>
      <c r="O52" s="21">
        <f t="shared" si="0"/>
        <v>199</v>
      </c>
      <c r="P52" s="25">
        <f t="shared" si="1"/>
        <v>5</v>
      </c>
      <c r="Q52" s="19">
        <f t="shared" si="2"/>
        <v>5</v>
      </c>
      <c r="T52" s="27">
        <f t="shared" si="4"/>
        <v>0</v>
      </c>
      <c r="U52" s="23">
        <f t="shared" si="5"/>
        <v>28.428571428571427</v>
      </c>
    </row>
    <row r="53" spans="2:21" ht="12.75" hidden="1">
      <c r="B53" s="3" t="s">
        <v>33</v>
      </c>
      <c r="G53" s="19"/>
      <c r="H53" s="19"/>
      <c r="I53" s="19"/>
      <c r="J53" s="19"/>
      <c r="O53" s="21">
        <f t="shared" si="0"/>
        <v>0</v>
      </c>
      <c r="P53" s="25">
        <f t="shared" si="1"/>
        <v>0</v>
      </c>
      <c r="Q53" s="19" t="e">
        <f t="shared" si="2"/>
        <v>#NUM!</v>
      </c>
      <c r="T53" s="27">
        <f t="shared" si="4"/>
        <v>0</v>
      </c>
      <c r="U53" s="23">
        <f t="shared" si="5"/>
        <v>0</v>
      </c>
    </row>
    <row r="54" spans="1:21" ht="12.75">
      <c r="A54">
        <v>26</v>
      </c>
      <c r="B54">
        <v>2503</v>
      </c>
      <c r="C54" t="str">
        <f>DGET(List3!$A$2:$E$1000,2,$B53:B54)</f>
        <v>Moutvička Ondřej</v>
      </c>
      <c r="D54" t="str">
        <f>DGET(List3!$A$2:$E$1000,3,$B53:$B54)</f>
        <v>MGC Plzeň</v>
      </c>
      <c r="E54" s="4" t="str">
        <f>DGET(List3!$A$2:$F$1000,4,$B53:$B54)</f>
        <v>M</v>
      </c>
      <c r="F54" s="4">
        <f>DGET(List3!$A$2:$E$1000,5,$B53:$B54)</f>
        <v>3</v>
      </c>
      <c r="G54" s="19">
        <v>30</v>
      </c>
      <c r="H54" s="19">
        <v>24</v>
      </c>
      <c r="I54" s="19">
        <v>24</v>
      </c>
      <c r="J54" s="19">
        <v>26</v>
      </c>
      <c r="K54" s="19">
        <v>24</v>
      </c>
      <c r="L54" s="19">
        <v>41</v>
      </c>
      <c r="M54" s="19">
        <v>32</v>
      </c>
      <c r="O54" s="21">
        <f t="shared" si="0"/>
        <v>201</v>
      </c>
      <c r="P54" s="25">
        <f t="shared" si="1"/>
        <v>17</v>
      </c>
      <c r="Q54" s="19">
        <f t="shared" si="2"/>
        <v>8</v>
      </c>
      <c r="T54" s="27">
        <f t="shared" si="4"/>
        <v>0</v>
      </c>
      <c r="U54" s="23">
        <f t="shared" si="5"/>
        <v>28.714285714285715</v>
      </c>
    </row>
    <row r="55" spans="1:21" ht="12.75" hidden="1">
      <c r="A55">
        <v>35</v>
      </c>
      <c r="B55" s="3" t="s">
        <v>33</v>
      </c>
      <c r="G55" s="19"/>
      <c r="H55" s="19"/>
      <c r="I55" s="19"/>
      <c r="J55" s="19"/>
      <c r="O55" s="21">
        <f t="shared" si="0"/>
        <v>0</v>
      </c>
      <c r="P55" s="25">
        <f t="shared" si="1"/>
        <v>0</v>
      </c>
      <c r="Q55" s="19" t="e">
        <f t="shared" si="2"/>
        <v>#NUM!</v>
      </c>
      <c r="T55" s="27">
        <f t="shared" si="4"/>
        <v>0</v>
      </c>
      <c r="U55" s="23">
        <f t="shared" si="5"/>
        <v>0</v>
      </c>
    </row>
    <row r="56" spans="1:21" ht="12.75">
      <c r="A56">
        <v>27</v>
      </c>
      <c r="B56">
        <v>2148</v>
      </c>
      <c r="C56" t="str">
        <f>DGET(List3!$A$2:$E$1000,2,$B55:B56)</f>
        <v>Sedláček Michal</v>
      </c>
      <c r="D56" t="str">
        <f>DGET(List3!$A$2:$E$1000,3,$B55:$B56)</f>
        <v>SK TEMPO PRAHA</v>
      </c>
      <c r="E56" s="4" t="str">
        <f>DGET(List3!$A$2:$F$1000,4,$B55:$B56)</f>
        <v>M</v>
      </c>
      <c r="F56" s="4">
        <f>DGET(List3!$A$2:$E$1000,5,$B55:$B56)</f>
        <v>2</v>
      </c>
      <c r="G56" s="19">
        <v>29</v>
      </c>
      <c r="H56" s="19">
        <v>26</v>
      </c>
      <c r="I56" s="19">
        <v>28</v>
      </c>
      <c r="J56" s="19">
        <v>26</v>
      </c>
      <c r="K56" s="19">
        <v>30</v>
      </c>
      <c r="L56" s="19">
        <v>36</v>
      </c>
      <c r="M56" s="19">
        <v>29</v>
      </c>
      <c r="O56" s="21">
        <f t="shared" si="0"/>
        <v>204</v>
      </c>
      <c r="P56" s="25">
        <f t="shared" si="1"/>
        <v>10</v>
      </c>
      <c r="Q56" s="19">
        <f t="shared" si="2"/>
        <v>4</v>
      </c>
      <c r="T56" s="27">
        <f t="shared" si="4"/>
        <v>0</v>
      </c>
      <c r="U56" s="23">
        <f t="shared" si="5"/>
        <v>29.142857142857142</v>
      </c>
    </row>
    <row r="57" spans="1:21" ht="12.75" hidden="1">
      <c r="A57">
        <v>36</v>
      </c>
      <c r="B57" s="3" t="s">
        <v>33</v>
      </c>
      <c r="G57" s="19"/>
      <c r="H57" s="19"/>
      <c r="I57" s="19"/>
      <c r="J57" s="19"/>
      <c r="O57" s="21">
        <f t="shared" si="0"/>
        <v>0</v>
      </c>
      <c r="P57" s="25">
        <f t="shared" si="1"/>
        <v>0</v>
      </c>
      <c r="Q57" s="19" t="e">
        <f t="shared" si="2"/>
        <v>#NUM!</v>
      </c>
      <c r="T57" s="27">
        <f t="shared" si="4"/>
        <v>0</v>
      </c>
      <c r="U57" s="23">
        <f t="shared" si="5"/>
        <v>0</v>
      </c>
    </row>
    <row r="58" spans="1:21" ht="13.5" customHeight="1">
      <c r="A58">
        <v>28</v>
      </c>
      <c r="B58">
        <v>1771</v>
      </c>
      <c r="C58" t="str">
        <f>DGET(List3!$A$2:$E$1000,2,$B57:B58)</f>
        <v>Vysloužil Tomáš</v>
      </c>
      <c r="D58" t="str">
        <f>DGET(List3!$A$2:$E$1000,3,$B57:$B58)</f>
        <v>MGC Hradečtí Orli</v>
      </c>
      <c r="E58" s="4" t="str">
        <f>DGET(List3!$A$2:$F$1000,4,$B57:$B58)</f>
        <v>M</v>
      </c>
      <c r="F58" s="4">
        <f>DGET(List3!$A$2:$E$1000,5,$B57:$B58)</f>
        <v>3</v>
      </c>
      <c r="G58" s="19">
        <v>26</v>
      </c>
      <c r="H58" s="19">
        <v>27</v>
      </c>
      <c r="I58" s="19">
        <v>28</v>
      </c>
      <c r="J58" s="19">
        <v>34</v>
      </c>
      <c r="K58" s="19">
        <v>37</v>
      </c>
      <c r="L58" s="19">
        <v>26</v>
      </c>
      <c r="M58" s="19">
        <v>29</v>
      </c>
      <c r="O58" s="21">
        <f t="shared" si="0"/>
        <v>207</v>
      </c>
      <c r="P58" s="25">
        <f t="shared" si="1"/>
        <v>11</v>
      </c>
      <c r="Q58" s="19">
        <f t="shared" si="2"/>
        <v>8</v>
      </c>
      <c r="T58" s="27">
        <f t="shared" si="4"/>
        <v>0</v>
      </c>
      <c r="U58" s="23">
        <f t="shared" si="5"/>
        <v>29.571428571428573</v>
      </c>
    </row>
    <row r="59" spans="2:21" ht="12.75" hidden="1">
      <c r="B59" s="3" t="s">
        <v>33</v>
      </c>
      <c r="G59" s="19"/>
      <c r="H59" s="19"/>
      <c r="I59" s="19"/>
      <c r="J59" s="19"/>
      <c r="O59" s="21">
        <f t="shared" si="0"/>
        <v>0</v>
      </c>
      <c r="P59" s="25">
        <f t="shared" si="1"/>
        <v>0</v>
      </c>
      <c r="Q59" s="19" t="e">
        <f t="shared" si="2"/>
        <v>#NUM!</v>
      </c>
      <c r="T59" s="27">
        <f t="shared" si="4"/>
        <v>0</v>
      </c>
      <c r="U59" s="23">
        <f t="shared" si="5"/>
        <v>0</v>
      </c>
    </row>
    <row r="60" spans="1:21" ht="12.75">
      <c r="A60">
        <v>29</v>
      </c>
      <c r="B60">
        <v>748</v>
      </c>
      <c r="C60" t="str">
        <f>DGET(List3!$A$2:$E$1000,2,$B59:B60)</f>
        <v>Tuháček Jaroslav</v>
      </c>
      <c r="D60" t="str">
        <f>DGET(List3!$A$2:$E$1000,3,$B59:$B60)</f>
        <v>MGC Plzeň</v>
      </c>
      <c r="E60" s="4" t="str">
        <f>DGET(List3!$A$2:$F$1000,4,$B59:$B60)</f>
        <v>M</v>
      </c>
      <c r="F60" s="4">
        <f>DGET(List3!$A$2:$E$1000,5,$B59:$B60)</f>
        <v>0</v>
      </c>
      <c r="G60" s="19">
        <v>26</v>
      </c>
      <c r="H60" s="19">
        <v>29</v>
      </c>
      <c r="I60" s="19">
        <v>23</v>
      </c>
      <c r="J60" s="19">
        <v>33</v>
      </c>
      <c r="K60" s="19">
        <v>31</v>
      </c>
      <c r="L60" s="19">
        <v>33</v>
      </c>
      <c r="M60" s="19">
        <v>35</v>
      </c>
      <c r="O60" s="21">
        <f t="shared" si="0"/>
        <v>210</v>
      </c>
      <c r="P60" s="25">
        <f t="shared" si="1"/>
        <v>12</v>
      </c>
      <c r="Q60" s="19">
        <f t="shared" si="2"/>
        <v>7</v>
      </c>
      <c r="T60" s="27">
        <f t="shared" si="4"/>
        <v>0</v>
      </c>
      <c r="U60" s="23">
        <f t="shared" si="5"/>
        <v>30</v>
      </c>
    </row>
    <row r="61" spans="1:21" ht="12.75" hidden="1">
      <c r="A61">
        <v>39</v>
      </c>
      <c r="B61" s="3" t="s">
        <v>33</v>
      </c>
      <c r="G61" s="19"/>
      <c r="H61" s="19"/>
      <c r="I61" s="19"/>
      <c r="J61" s="19"/>
      <c r="O61" s="21">
        <f t="shared" si="0"/>
        <v>0</v>
      </c>
      <c r="P61" s="25">
        <f t="shared" si="1"/>
        <v>0</v>
      </c>
      <c r="Q61" s="19" t="e">
        <f t="shared" si="2"/>
        <v>#NUM!</v>
      </c>
      <c r="T61" s="27">
        <f t="shared" si="4"/>
        <v>0</v>
      </c>
      <c r="U61" s="23">
        <f t="shared" si="5"/>
        <v>0</v>
      </c>
    </row>
    <row r="62" spans="1:21" ht="12.75">
      <c r="A62">
        <v>30</v>
      </c>
      <c r="B62">
        <v>2536</v>
      </c>
      <c r="C62" t="str">
        <f>DGET(List3!$A$2:$E$1000,2,$B61:B62)</f>
        <v>Löffelmann Roman</v>
      </c>
      <c r="D62" t="str">
        <f>DGET(List3!$A$2:$E$1000,3,$B61:$B62)</f>
        <v>MGK Ústí nad Labem</v>
      </c>
      <c r="E62" s="4" t="str">
        <f>DGET(List3!$A$2:$F$1000,4,$B61:$B62)</f>
        <v>M</v>
      </c>
      <c r="F62" s="4">
        <f>DGET(List3!$A$2:$E$1000,5,$B61:$B62)</f>
        <v>4</v>
      </c>
      <c r="G62" s="19">
        <v>28</v>
      </c>
      <c r="H62" s="19">
        <v>29</v>
      </c>
      <c r="I62" s="19">
        <v>31</v>
      </c>
      <c r="J62" s="19">
        <v>32</v>
      </c>
      <c r="K62" s="19">
        <v>30</v>
      </c>
      <c r="L62" s="19">
        <v>30</v>
      </c>
      <c r="M62" s="19">
        <v>31</v>
      </c>
      <c r="O62" s="21">
        <f t="shared" si="0"/>
        <v>211</v>
      </c>
      <c r="P62" s="25">
        <f t="shared" si="1"/>
        <v>4</v>
      </c>
      <c r="Q62" s="19">
        <f t="shared" si="2"/>
        <v>2</v>
      </c>
      <c r="T62" s="27">
        <f t="shared" si="4"/>
        <v>0</v>
      </c>
      <c r="U62" s="23">
        <f t="shared" si="5"/>
        <v>30.142857142857142</v>
      </c>
    </row>
    <row r="63" spans="1:21" ht="12.75" hidden="1">
      <c r="A63">
        <v>40</v>
      </c>
      <c r="B63" s="3" t="s">
        <v>33</v>
      </c>
      <c r="G63" s="19"/>
      <c r="H63" s="19"/>
      <c r="I63" s="19"/>
      <c r="J63" s="19"/>
      <c r="O63" s="21">
        <f t="shared" si="0"/>
        <v>0</v>
      </c>
      <c r="P63" s="25">
        <f t="shared" si="1"/>
        <v>0</v>
      </c>
      <c r="Q63" s="19" t="e">
        <f t="shared" si="2"/>
        <v>#NUM!</v>
      </c>
      <c r="T63" s="27">
        <f t="shared" si="4"/>
        <v>0</v>
      </c>
      <c r="U63" s="23">
        <f t="shared" si="5"/>
        <v>0</v>
      </c>
    </row>
    <row r="64" spans="1:21" ht="12.75">
      <c r="A64">
        <v>31</v>
      </c>
      <c r="B64">
        <v>2502</v>
      </c>
      <c r="C64" t="str">
        <f>DGET(List3!$A$2:$E$1000,2,$B63:B64)</f>
        <v>Moutvička Jaroslav</v>
      </c>
      <c r="D64" t="str">
        <f>DGET(List3!$A$2:$E$1000,3,$B63:$B64)</f>
        <v>MGC Plzeň</v>
      </c>
      <c r="E64" s="4" t="str">
        <f>DGET(List3!$A$2:$F$1000,4,$B63:$B64)</f>
        <v>M</v>
      </c>
      <c r="F64" s="4">
        <f>DGET(List3!$A$2:$E$1000,5,$B63:$B64)</f>
        <v>3</v>
      </c>
      <c r="G64" s="19">
        <v>37</v>
      </c>
      <c r="H64" s="19">
        <v>34</v>
      </c>
      <c r="I64" s="19">
        <v>32</v>
      </c>
      <c r="J64" s="19">
        <v>34</v>
      </c>
      <c r="K64" s="19">
        <v>26</v>
      </c>
      <c r="L64" s="19">
        <v>29</v>
      </c>
      <c r="M64" s="19">
        <v>34</v>
      </c>
      <c r="O64" s="21">
        <f t="shared" si="0"/>
        <v>226</v>
      </c>
      <c r="P64" s="25">
        <f t="shared" si="1"/>
        <v>11</v>
      </c>
      <c r="Q64" s="19">
        <f t="shared" si="2"/>
        <v>5</v>
      </c>
      <c r="T64" s="27">
        <f t="shared" si="4"/>
        <v>0</v>
      </c>
      <c r="U64" s="23">
        <f t="shared" si="5"/>
        <v>32.285714285714285</v>
      </c>
    </row>
    <row r="65" spans="2:21" ht="12.75" hidden="1">
      <c r="B65" s="3" t="s">
        <v>33</v>
      </c>
      <c r="G65" s="19"/>
      <c r="H65" s="19"/>
      <c r="I65" s="19"/>
      <c r="J65" s="19"/>
      <c r="O65" s="21">
        <f t="shared" si="0"/>
        <v>0</v>
      </c>
      <c r="P65" s="25">
        <f t="shared" si="1"/>
        <v>0</v>
      </c>
      <c r="Q65" s="19" t="e">
        <f t="shared" si="2"/>
        <v>#NUM!</v>
      </c>
      <c r="T65" s="27">
        <f t="shared" si="4"/>
        <v>0</v>
      </c>
      <c r="U65" s="23">
        <f t="shared" si="5"/>
        <v>0</v>
      </c>
    </row>
    <row r="66" spans="1:21" ht="12.75">
      <c r="A66">
        <v>32</v>
      </c>
      <c r="B66">
        <v>1882</v>
      </c>
      <c r="C66" t="str">
        <f>DGET(List3!$A$2:$E$1000,2,$B65:B66)</f>
        <v>Jirásek Jiří</v>
      </c>
      <c r="D66" t="str">
        <f>DGET(List3!$A$2:$E$1000,3,$B65:$B66)</f>
        <v>SK TEMPO PRAHA</v>
      </c>
      <c r="E66" s="4" t="str">
        <f>DGET(List3!$A$2:$F$1000,4,$B65:$B66)</f>
        <v>M</v>
      </c>
      <c r="F66" s="4">
        <f>DGET(List3!$A$2:$E$1000,5,$B65:$B66)</f>
        <v>3</v>
      </c>
      <c r="G66" s="19">
        <v>25</v>
      </c>
      <c r="H66" s="19">
        <v>30</v>
      </c>
      <c r="I66" s="19">
        <v>126</v>
      </c>
      <c r="J66" s="19">
        <v>126</v>
      </c>
      <c r="K66" s="19">
        <v>126</v>
      </c>
      <c r="L66" s="19">
        <v>126</v>
      </c>
      <c r="M66" s="19">
        <v>126</v>
      </c>
      <c r="O66" s="21">
        <f t="shared" si="0"/>
        <v>685</v>
      </c>
      <c r="P66" s="25">
        <f t="shared" si="1"/>
        <v>101</v>
      </c>
      <c r="Q66" s="19">
        <f t="shared" si="2"/>
        <v>96</v>
      </c>
      <c r="T66" s="27">
        <f t="shared" si="4"/>
        <v>0</v>
      </c>
      <c r="U66" s="23">
        <f t="shared" si="5"/>
        <v>97.85714285714286</v>
      </c>
    </row>
    <row r="67" spans="1:21" ht="12.75" hidden="1">
      <c r="A67">
        <v>43</v>
      </c>
      <c r="B67" s="3" t="s">
        <v>33</v>
      </c>
      <c r="G67" s="19"/>
      <c r="H67" s="19"/>
      <c r="I67" s="19"/>
      <c r="J67" s="19"/>
      <c r="O67" s="21">
        <f t="shared" si="0"/>
        <v>0</v>
      </c>
      <c r="P67" s="25">
        <f>MAX(K67:N67)-MIN(K67:N67)</f>
        <v>0</v>
      </c>
      <c r="U67" s="23">
        <f>O67/4</f>
        <v>0</v>
      </c>
    </row>
    <row r="68" spans="2:16" ht="18" customHeight="1">
      <c r="B68" s="112" t="s">
        <v>36</v>
      </c>
      <c r="C68" s="112"/>
      <c r="D68" s="112"/>
      <c r="P68" s="20"/>
    </row>
    <row r="69" spans="2:21" ht="12.75">
      <c r="B69" s="5" t="s">
        <v>33</v>
      </c>
      <c r="C69" s="1" t="s">
        <v>0</v>
      </c>
      <c r="D69" s="1" t="s">
        <v>1</v>
      </c>
      <c r="E69" s="1" t="s">
        <v>2</v>
      </c>
      <c r="F69" s="1" t="s">
        <v>3</v>
      </c>
      <c r="G69" s="1" t="s">
        <v>4</v>
      </c>
      <c r="H69" s="1" t="s">
        <v>532</v>
      </c>
      <c r="I69" s="1" t="s">
        <v>5</v>
      </c>
      <c r="J69" s="1" t="s">
        <v>6</v>
      </c>
      <c r="K69" s="1" t="s">
        <v>7</v>
      </c>
      <c r="L69" s="1" t="s">
        <v>8</v>
      </c>
      <c r="M69" s="1" t="s">
        <v>523</v>
      </c>
      <c r="N69" s="1" t="s">
        <v>524</v>
      </c>
      <c r="O69" s="1" t="s">
        <v>9</v>
      </c>
      <c r="P69" s="1" t="s">
        <v>10</v>
      </c>
      <c r="Q69" s="1" t="s">
        <v>11</v>
      </c>
      <c r="R69" s="22" t="s">
        <v>529</v>
      </c>
      <c r="S69" s="1" t="s">
        <v>530</v>
      </c>
      <c r="T69" s="28" t="s">
        <v>531</v>
      </c>
      <c r="U69" s="1" t="s">
        <v>528</v>
      </c>
    </row>
    <row r="70" spans="1:21" ht="12.75">
      <c r="A70">
        <v>1</v>
      </c>
      <c r="B70">
        <v>2107</v>
      </c>
      <c r="C70" t="str">
        <f>DGET(List3!$A$2:$E$1000,2,$B69:B70)</f>
        <v>Selixová Ivana</v>
      </c>
      <c r="D70" t="str">
        <f>DGET(List3!$A$2:$E$1000,3,$B69:$B70)</f>
        <v>SK TEMPO PRAHA</v>
      </c>
      <c r="E70" s="4" t="str">
        <f>DGET(List3!$A$2:$E$1000,4,$B69:$B70)</f>
        <v>Ž</v>
      </c>
      <c r="F70" s="4" t="str">
        <f>DGET(List3!$A$2:$E$1000,5,$B69:$B70)</f>
        <v>M</v>
      </c>
      <c r="G70" s="26">
        <v>26</v>
      </c>
      <c r="H70" s="26">
        <v>21</v>
      </c>
      <c r="I70" s="26">
        <v>23</v>
      </c>
      <c r="J70" s="26">
        <v>27</v>
      </c>
      <c r="K70" s="19">
        <v>27</v>
      </c>
      <c r="L70" s="19">
        <v>25</v>
      </c>
      <c r="M70" s="19">
        <v>28</v>
      </c>
      <c r="O70" s="21">
        <f>SUM(G70:N70)</f>
        <v>177</v>
      </c>
      <c r="P70" s="25">
        <f>MAX(G70:M70)-MIN(G70:M70)</f>
        <v>7</v>
      </c>
      <c r="Q70" s="19">
        <f>SMALL(G70:M70,6)-SMALL(G70:M70,2)</f>
        <v>4</v>
      </c>
      <c r="R70" s="19">
        <f>78-(O70-K173)</f>
        <v>66.80000000000001</v>
      </c>
      <c r="S70" s="19">
        <v>5</v>
      </c>
      <c r="T70" s="27">
        <f>R70+S70</f>
        <v>71.80000000000001</v>
      </c>
      <c r="U70" s="23">
        <f>O70/7</f>
        <v>25.285714285714285</v>
      </c>
    </row>
    <row r="71" spans="2:21" ht="12.75" hidden="1">
      <c r="B71" s="3" t="s">
        <v>33</v>
      </c>
      <c r="G71" s="26"/>
      <c r="H71" s="26"/>
      <c r="I71" s="26"/>
      <c r="J71" s="26"/>
      <c r="O71" s="21">
        <f aca="true" t="shared" si="6" ref="O71:O97">SUM(G71:N71)</f>
        <v>0</v>
      </c>
      <c r="P71" s="25">
        <f aca="true" t="shared" si="7" ref="P71:P96">MAX(G71:M71)-MIN(G71:M71)</f>
        <v>0</v>
      </c>
      <c r="Q71" s="19" t="e">
        <f aca="true" t="shared" si="8" ref="Q71:Q96">SMALL(G71:M71,6)-SMALL(G71:M71,2)</f>
        <v>#NUM!</v>
      </c>
      <c r="R71" s="19">
        <f>78-(O71-K174)</f>
        <v>78</v>
      </c>
      <c r="T71" s="27">
        <f aca="true" t="shared" si="9" ref="T71:T91">R71+S71</f>
        <v>78</v>
      </c>
      <c r="U71" s="23">
        <f aca="true" t="shared" si="10" ref="U71:U96">O71/7</f>
        <v>0</v>
      </c>
    </row>
    <row r="72" spans="1:21" ht="12.75">
      <c r="A72">
        <v>2</v>
      </c>
      <c r="B72">
        <v>1689</v>
      </c>
      <c r="C72" t="str">
        <f>DGET(List3!$A$2:$E$1000,2,$B71:B72)</f>
        <v>Dočkalová Jana</v>
      </c>
      <c r="D72" t="str">
        <f>DGET(List3!$A$2:$E$1000,3,$B71:$B72)</f>
        <v>SK GC Františkovy Lázně</v>
      </c>
      <c r="E72" s="4" t="str">
        <f>DGET(List3!$A$2:$E$1000,4,$B71:$B72)</f>
        <v>Ž</v>
      </c>
      <c r="F72" s="4">
        <f>DGET(List3!$A$2:$E$1000,5,$B71:$B72)</f>
        <v>1</v>
      </c>
      <c r="G72" s="26">
        <v>26</v>
      </c>
      <c r="H72" s="26">
        <v>24</v>
      </c>
      <c r="I72" s="26">
        <v>25</v>
      </c>
      <c r="J72" s="26">
        <v>26</v>
      </c>
      <c r="K72" s="19">
        <v>25</v>
      </c>
      <c r="L72" s="19">
        <v>26</v>
      </c>
      <c r="M72" s="19">
        <v>26</v>
      </c>
      <c r="O72" s="21">
        <f t="shared" si="6"/>
        <v>178</v>
      </c>
      <c r="P72" s="25">
        <f t="shared" si="7"/>
        <v>2</v>
      </c>
      <c r="Q72" s="19">
        <f t="shared" si="8"/>
        <v>1</v>
      </c>
      <c r="R72" s="19">
        <f>78-(O72-K173)</f>
        <v>65.80000000000001</v>
      </c>
      <c r="S72" s="19">
        <v>3</v>
      </c>
      <c r="T72" s="27">
        <f t="shared" si="9"/>
        <v>68.80000000000001</v>
      </c>
      <c r="U72" s="23">
        <f t="shared" si="10"/>
        <v>25.428571428571427</v>
      </c>
    </row>
    <row r="73" spans="2:21" ht="12.75" hidden="1">
      <c r="B73" s="3" t="s">
        <v>33</v>
      </c>
      <c r="G73" s="26"/>
      <c r="H73" s="26"/>
      <c r="I73" s="26"/>
      <c r="J73" s="26"/>
      <c r="O73" s="21">
        <f t="shared" si="6"/>
        <v>0</v>
      </c>
      <c r="P73" s="25">
        <f t="shared" si="7"/>
        <v>0</v>
      </c>
      <c r="Q73" s="19" t="e">
        <f t="shared" si="8"/>
        <v>#NUM!</v>
      </c>
      <c r="R73" s="19">
        <f>78-(O73-K176)</f>
        <v>78</v>
      </c>
      <c r="T73" s="27">
        <f t="shared" si="9"/>
        <v>78</v>
      </c>
      <c r="U73" s="23">
        <f t="shared" si="10"/>
        <v>0</v>
      </c>
    </row>
    <row r="74" spans="1:21" ht="12.75">
      <c r="A74">
        <v>3</v>
      </c>
      <c r="B74">
        <v>2886</v>
      </c>
      <c r="C74" t="str">
        <f>DGET(List3!$A$2:$E$1000,2,$B73:B74)</f>
        <v>Lišková Petra</v>
      </c>
      <c r="D74" t="str">
        <f>DGET(List3!$A$2:$E$1000,3,$B73:$B74)</f>
        <v>SK Tempo Praha</v>
      </c>
      <c r="E74" s="4" t="str">
        <f>DGET(List3!$A$2:$E$1000,4,$B73:$B74)</f>
        <v>Ž</v>
      </c>
      <c r="F74" s="4">
        <f>DGET(List3!$A$2:$E$1000,5,$B73:$B74)</f>
        <v>3</v>
      </c>
      <c r="G74" s="26">
        <v>23</v>
      </c>
      <c r="H74" s="26">
        <v>29</v>
      </c>
      <c r="I74" s="26">
        <v>26</v>
      </c>
      <c r="J74" s="26">
        <v>27</v>
      </c>
      <c r="K74" s="19">
        <v>21</v>
      </c>
      <c r="L74" s="19">
        <v>30</v>
      </c>
      <c r="M74" s="19">
        <v>24</v>
      </c>
      <c r="O74" s="21">
        <f t="shared" si="6"/>
        <v>180</v>
      </c>
      <c r="P74" s="25">
        <f t="shared" si="7"/>
        <v>9</v>
      </c>
      <c r="Q74" s="19">
        <f t="shared" si="8"/>
        <v>6</v>
      </c>
      <c r="R74" s="19">
        <f>78-(O74-K173)</f>
        <v>63.80000000000001</v>
      </c>
      <c r="S74" s="19">
        <v>1</v>
      </c>
      <c r="T74" s="27">
        <f t="shared" si="9"/>
        <v>64.80000000000001</v>
      </c>
      <c r="U74" s="23">
        <f t="shared" si="10"/>
        <v>25.714285714285715</v>
      </c>
    </row>
    <row r="75" spans="2:21" ht="12.75" hidden="1">
      <c r="B75" s="3" t="s">
        <v>33</v>
      </c>
      <c r="G75" s="26"/>
      <c r="H75" s="26"/>
      <c r="I75" s="26"/>
      <c r="J75" s="26"/>
      <c r="O75" s="21">
        <f t="shared" si="6"/>
        <v>0</v>
      </c>
      <c r="P75" s="25">
        <f t="shared" si="7"/>
        <v>0</v>
      </c>
      <c r="Q75" s="19" t="e">
        <f t="shared" si="8"/>
        <v>#NUM!</v>
      </c>
      <c r="R75" s="19">
        <f>78-(O75-K178)</f>
        <v>78</v>
      </c>
      <c r="T75" s="27">
        <f t="shared" si="9"/>
        <v>78</v>
      </c>
      <c r="U75" s="23">
        <f t="shared" si="10"/>
        <v>0</v>
      </c>
    </row>
    <row r="76" spans="1:21" ht="12.75">
      <c r="A76">
        <v>4</v>
      </c>
      <c r="B76">
        <v>986</v>
      </c>
      <c r="C76" t="str">
        <f>DGET(List3!$A$2:$E$1000,2,$B75:B76)</f>
        <v>Vosmíková Petra</v>
      </c>
      <c r="D76" t="str">
        <f>DGET(List3!$A$2:$E$1000,3,$B75:$B76)</f>
        <v>SK dráhový golf Chomutov</v>
      </c>
      <c r="E76" s="4" t="str">
        <f>DGET(List3!$A$2:$E$1000,4,$B75:$B76)</f>
        <v>Ž</v>
      </c>
      <c r="F76" s="4">
        <f>DGET(List3!$A$2:$E$1000,5,$B75:$B76)</f>
        <v>1</v>
      </c>
      <c r="G76" s="26">
        <v>28</v>
      </c>
      <c r="H76" s="26">
        <v>28</v>
      </c>
      <c r="I76" s="26">
        <v>25</v>
      </c>
      <c r="J76" s="26">
        <v>25</v>
      </c>
      <c r="K76" s="19">
        <v>24</v>
      </c>
      <c r="L76" s="19">
        <v>26</v>
      </c>
      <c r="M76" s="19">
        <v>24</v>
      </c>
      <c r="O76" s="21">
        <f t="shared" si="6"/>
        <v>180</v>
      </c>
      <c r="P76" s="25">
        <v>4</v>
      </c>
      <c r="Q76" s="19">
        <v>4</v>
      </c>
      <c r="R76" s="19">
        <f>78-(O76-K173)</f>
        <v>63.80000000000001</v>
      </c>
      <c r="T76" s="27">
        <f t="shared" si="9"/>
        <v>63.80000000000001</v>
      </c>
      <c r="U76" s="23">
        <f t="shared" si="10"/>
        <v>25.714285714285715</v>
      </c>
    </row>
    <row r="77" spans="2:21" ht="12.75" hidden="1">
      <c r="B77" s="3" t="s">
        <v>33</v>
      </c>
      <c r="G77" s="26"/>
      <c r="H77" s="26"/>
      <c r="I77" s="26"/>
      <c r="J77" s="26"/>
      <c r="O77" s="21">
        <f t="shared" si="6"/>
        <v>0</v>
      </c>
      <c r="P77" s="25">
        <f t="shared" si="7"/>
        <v>0</v>
      </c>
      <c r="Q77" s="19" t="e">
        <f t="shared" si="8"/>
        <v>#NUM!</v>
      </c>
      <c r="R77" s="19">
        <f>78-(O77-K180)</f>
        <v>78</v>
      </c>
      <c r="T77" s="27">
        <f t="shared" si="9"/>
        <v>78</v>
      </c>
      <c r="U77" s="23">
        <f t="shared" si="10"/>
        <v>0</v>
      </c>
    </row>
    <row r="78" spans="1:21" ht="12.75">
      <c r="A78">
        <v>5</v>
      </c>
      <c r="B78">
        <v>243</v>
      </c>
      <c r="C78" t="str">
        <f>DGET(List3!$A$2:$E$1000,2,$B77:B78)</f>
        <v>Nečekalová Jana</v>
      </c>
      <c r="D78" t="str">
        <f>DGET(List3!$A$2:$E$1000,3,$B77:$B78)</f>
        <v>TJ MTG Hraničář Cheb</v>
      </c>
      <c r="E78" s="4" t="str">
        <f>DGET(List3!$A$2:$E$1000,4,$B77:$B78)</f>
        <v>S</v>
      </c>
      <c r="F78" s="4">
        <f>DGET(List3!$A$2:$E$1000,5,$B77:$B78)</f>
        <v>2</v>
      </c>
      <c r="G78" s="26">
        <v>28</v>
      </c>
      <c r="H78" s="26">
        <v>27</v>
      </c>
      <c r="I78" s="26">
        <v>25</v>
      </c>
      <c r="J78" s="26">
        <v>29</v>
      </c>
      <c r="K78" s="19">
        <v>24</v>
      </c>
      <c r="L78" s="19">
        <v>26</v>
      </c>
      <c r="M78" s="19">
        <v>25</v>
      </c>
      <c r="O78" s="21">
        <f t="shared" si="6"/>
        <v>184</v>
      </c>
      <c r="P78" s="25">
        <f t="shared" si="7"/>
        <v>5</v>
      </c>
      <c r="Q78" s="19">
        <f t="shared" si="8"/>
        <v>3</v>
      </c>
      <c r="R78" s="19">
        <f>78-(O78-$K$173)</f>
        <v>59.80000000000001</v>
      </c>
      <c r="T78" s="27">
        <f t="shared" si="9"/>
        <v>59.80000000000001</v>
      </c>
      <c r="U78" s="23">
        <f t="shared" si="10"/>
        <v>26.285714285714285</v>
      </c>
    </row>
    <row r="79" spans="2:21" ht="12.75" hidden="1">
      <c r="B79" s="3" t="s">
        <v>33</v>
      </c>
      <c r="G79" s="26"/>
      <c r="H79" s="26"/>
      <c r="I79" s="26"/>
      <c r="J79" s="26"/>
      <c r="O79" s="21">
        <f t="shared" si="6"/>
        <v>0</v>
      </c>
      <c r="P79" s="25">
        <f t="shared" si="7"/>
        <v>0</v>
      </c>
      <c r="Q79" s="19" t="e">
        <f t="shared" si="8"/>
        <v>#NUM!</v>
      </c>
      <c r="R79" s="19">
        <f aca="true" t="shared" si="11" ref="R79:R91">78-(O79-$K$173)</f>
        <v>243.8</v>
      </c>
      <c r="T79" s="27">
        <f t="shared" si="9"/>
        <v>243.8</v>
      </c>
      <c r="U79" s="23">
        <f t="shared" si="10"/>
        <v>0</v>
      </c>
    </row>
    <row r="80" spans="1:21" ht="12.75">
      <c r="A80">
        <v>6</v>
      </c>
      <c r="B80">
        <v>768</v>
      </c>
      <c r="C80" t="str">
        <f>DGET(List3!$A$2:$E$1000,2,$B79:B80)</f>
        <v>Macourová Eva</v>
      </c>
      <c r="D80" t="str">
        <f>DGET(List3!$A$2:$E$1000,3,$B79:$B80)</f>
        <v>1. MGC Děkanka Praha</v>
      </c>
      <c r="E80" s="4" t="str">
        <f>DGET(List3!$A$2:$E$1000,4,$B79:$B80)</f>
        <v>Ž</v>
      </c>
      <c r="F80" s="4">
        <f>DGET(List3!$A$2:$E$1000,5,$B79:$B80)</f>
        <v>2</v>
      </c>
      <c r="G80" s="26">
        <v>23</v>
      </c>
      <c r="H80" s="26">
        <v>29</v>
      </c>
      <c r="I80" s="26">
        <v>26</v>
      </c>
      <c r="J80" s="26">
        <v>31</v>
      </c>
      <c r="K80" s="19">
        <v>26</v>
      </c>
      <c r="L80" s="19">
        <v>27</v>
      </c>
      <c r="M80" s="19">
        <v>24</v>
      </c>
      <c r="O80" s="21">
        <f t="shared" si="6"/>
        <v>186</v>
      </c>
      <c r="P80" s="25">
        <f t="shared" si="7"/>
        <v>8</v>
      </c>
      <c r="Q80" s="19">
        <f t="shared" si="8"/>
        <v>5</v>
      </c>
      <c r="R80" s="19">
        <f t="shared" si="11"/>
        <v>57.80000000000001</v>
      </c>
      <c r="T80" s="27">
        <f t="shared" si="9"/>
        <v>57.80000000000001</v>
      </c>
      <c r="U80" s="23">
        <f t="shared" si="10"/>
        <v>26.571428571428573</v>
      </c>
    </row>
    <row r="81" spans="2:21" ht="12.75" hidden="1">
      <c r="B81" s="3" t="s">
        <v>33</v>
      </c>
      <c r="G81" s="26"/>
      <c r="H81" s="26"/>
      <c r="I81" s="26"/>
      <c r="J81" s="26"/>
      <c r="O81" s="21">
        <f t="shared" si="6"/>
        <v>0</v>
      </c>
      <c r="P81" s="25">
        <f t="shared" si="7"/>
        <v>0</v>
      </c>
      <c r="Q81" s="19" t="e">
        <f t="shared" si="8"/>
        <v>#NUM!</v>
      </c>
      <c r="R81" s="19">
        <f t="shared" si="11"/>
        <v>243.8</v>
      </c>
      <c r="T81" s="27">
        <f t="shared" si="9"/>
        <v>243.8</v>
      </c>
      <c r="U81" s="23">
        <f t="shared" si="10"/>
        <v>0</v>
      </c>
    </row>
    <row r="82" spans="1:21" ht="12.75">
      <c r="A82">
        <v>7</v>
      </c>
      <c r="B82">
        <v>1778</v>
      </c>
      <c r="C82" t="str">
        <f>DGET(List3!$A$2:$E$1000,2,$B81:B82)</f>
        <v>Komadová Miroslava</v>
      </c>
      <c r="D82" t="str">
        <f>DGET(List3!$A$2:$E$1000,3,$B81:$B82)</f>
        <v>MGK Ústí nad Labem</v>
      </c>
      <c r="E82" s="4" t="str">
        <f>DGET(List3!$A$2:$E$1000,4,$B81:$B82)</f>
        <v>Ž</v>
      </c>
      <c r="F82" s="4">
        <f>DGET(List3!$A$2:$E$1000,5,$B81:$B82)</f>
        <v>2</v>
      </c>
      <c r="G82" s="26">
        <v>33</v>
      </c>
      <c r="H82" s="26">
        <v>23</v>
      </c>
      <c r="I82" s="26">
        <v>23</v>
      </c>
      <c r="J82" s="26">
        <v>26</v>
      </c>
      <c r="K82" s="19">
        <v>27</v>
      </c>
      <c r="L82" s="19">
        <v>24</v>
      </c>
      <c r="M82" s="19">
        <v>32</v>
      </c>
      <c r="O82" s="21">
        <f t="shared" si="6"/>
        <v>188</v>
      </c>
      <c r="P82" s="25">
        <f t="shared" si="7"/>
        <v>10</v>
      </c>
      <c r="Q82" s="19">
        <f t="shared" si="8"/>
        <v>9</v>
      </c>
      <c r="R82" s="19">
        <f t="shared" si="11"/>
        <v>55.80000000000001</v>
      </c>
      <c r="T82" s="27">
        <f t="shared" si="9"/>
        <v>55.80000000000001</v>
      </c>
      <c r="U82" s="23">
        <f t="shared" si="10"/>
        <v>26.857142857142858</v>
      </c>
    </row>
    <row r="83" spans="2:21" ht="12.75" hidden="1">
      <c r="B83" s="3" t="s">
        <v>33</v>
      </c>
      <c r="G83" s="26"/>
      <c r="H83" s="26"/>
      <c r="I83" s="26"/>
      <c r="J83" s="26"/>
      <c r="O83" s="21">
        <f t="shared" si="6"/>
        <v>0</v>
      </c>
      <c r="P83" s="25">
        <f t="shared" si="7"/>
        <v>0</v>
      </c>
      <c r="Q83" s="19" t="e">
        <f t="shared" si="8"/>
        <v>#NUM!</v>
      </c>
      <c r="R83" s="19">
        <f t="shared" si="11"/>
        <v>243.8</v>
      </c>
      <c r="T83" s="27">
        <f t="shared" si="9"/>
        <v>243.8</v>
      </c>
      <c r="U83" s="23">
        <f t="shared" si="10"/>
        <v>0</v>
      </c>
    </row>
    <row r="84" spans="1:21" ht="12.75">
      <c r="A84">
        <v>8</v>
      </c>
      <c r="B84">
        <v>1388</v>
      </c>
      <c r="C84" t="str">
        <f>DGET(List3!$A$2:$E$1000,2,$B83:B84)</f>
        <v>Dočkalová Dana</v>
      </c>
      <c r="D84" t="str">
        <f>DGET(List3!$A$2:$E$1000,3,$B83:$B84)</f>
        <v>SK GC Františkovy Lázně</v>
      </c>
      <c r="E84" s="4" t="str">
        <f>DGET(List3!$A$2:$E$1000,4,$B83:$B84)</f>
        <v>Ž</v>
      </c>
      <c r="F84" s="4">
        <f>DGET(List3!$A$2:$E$1000,5,$B83:$B84)</f>
        <v>2</v>
      </c>
      <c r="G84" s="26">
        <v>27</v>
      </c>
      <c r="H84" s="26">
        <v>32</v>
      </c>
      <c r="I84" s="26">
        <v>26</v>
      </c>
      <c r="J84" s="26">
        <v>36</v>
      </c>
      <c r="K84" s="19">
        <v>26</v>
      </c>
      <c r="L84" s="19">
        <v>33</v>
      </c>
      <c r="M84" s="19">
        <v>21</v>
      </c>
      <c r="O84" s="21">
        <f t="shared" si="6"/>
        <v>201</v>
      </c>
      <c r="P84" s="25">
        <f t="shared" si="7"/>
        <v>15</v>
      </c>
      <c r="Q84" s="19">
        <f t="shared" si="8"/>
        <v>7</v>
      </c>
      <c r="R84" s="19">
        <f t="shared" si="11"/>
        <v>42.80000000000001</v>
      </c>
      <c r="T84" s="27">
        <f t="shared" si="9"/>
        <v>42.80000000000001</v>
      </c>
      <c r="U84" s="23">
        <f t="shared" si="10"/>
        <v>28.714285714285715</v>
      </c>
    </row>
    <row r="85" spans="2:21" ht="12.75" hidden="1">
      <c r="B85" s="3" t="s">
        <v>33</v>
      </c>
      <c r="G85" s="26"/>
      <c r="H85" s="26"/>
      <c r="I85" s="26"/>
      <c r="J85" s="26"/>
      <c r="O85" s="21">
        <f t="shared" si="6"/>
        <v>0</v>
      </c>
      <c r="P85" s="25">
        <f t="shared" si="7"/>
        <v>0</v>
      </c>
      <c r="Q85" s="19" t="e">
        <f t="shared" si="8"/>
        <v>#NUM!</v>
      </c>
      <c r="R85" s="19">
        <f t="shared" si="11"/>
        <v>243.8</v>
      </c>
      <c r="T85" s="27">
        <f t="shared" si="9"/>
        <v>243.8</v>
      </c>
      <c r="U85" s="23">
        <f t="shared" si="10"/>
        <v>0</v>
      </c>
    </row>
    <row r="86" spans="1:21" ht="12.75">
      <c r="A86">
        <v>9</v>
      </c>
      <c r="B86">
        <v>2859</v>
      </c>
      <c r="C86" t="str">
        <f>DGET(List3!$A$2:$E$1000,2,$B85:B86)</f>
        <v>Škaloudová Dita</v>
      </c>
      <c r="D86" t="str">
        <f>DGET(List3!$A$2:$E$1000,3,$B85:$B86)</f>
        <v>Golfclub 85 Rakovník</v>
      </c>
      <c r="E86" s="4" t="str">
        <f>DGET(List3!$A$2:$E$1000,4,$B85:$B86)</f>
        <v>Ž</v>
      </c>
      <c r="F86" s="4">
        <f>DGET(List3!$A$2:$E$1000,5,$B85:$B86)</f>
        <v>4</v>
      </c>
      <c r="G86" s="26">
        <v>39</v>
      </c>
      <c r="H86" s="26">
        <v>28</v>
      </c>
      <c r="I86" s="26">
        <v>37</v>
      </c>
      <c r="J86" s="26">
        <v>32</v>
      </c>
      <c r="K86" s="19">
        <v>27</v>
      </c>
      <c r="L86" s="19">
        <v>27</v>
      </c>
      <c r="M86" s="19">
        <v>32</v>
      </c>
      <c r="O86" s="21">
        <f t="shared" si="6"/>
        <v>222</v>
      </c>
      <c r="P86" s="25">
        <f t="shared" si="7"/>
        <v>12</v>
      </c>
      <c r="Q86" s="19">
        <f t="shared" si="8"/>
        <v>10</v>
      </c>
      <c r="R86" s="19">
        <f t="shared" si="11"/>
        <v>21.80000000000001</v>
      </c>
      <c r="T86" s="27">
        <f t="shared" si="9"/>
        <v>21.80000000000001</v>
      </c>
      <c r="U86" s="23">
        <f t="shared" si="10"/>
        <v>31.714285714285715</v>
      </c>
    </row>
    <row r="87" spans="2:21" ht="12.75" hidden="1">
      <c r="B87" s="3" t="s">
        <v>33</v>
      </c>
      <c r="G87" s="26"/>
      <c r="H87" s="26"/>
      <c r="I87" s="26"/>
      <c r="J87" s="26"/>
      <c r="O87" s="21">
        <f t="shared" si="6"/>
        <v>0</v>
      </c>
      <c r="P87" s="25">
        <f t="shared" si="7"/>
        <v>0</v>
      </c>
      <c r="Q87" s="19" t="e">
        <f t="shared" si="8"/>
        <v>#NUM!</v>
      </c>
      <c r="R87" s="19">
        <f t="shared" si="11"/>
        <v>243.8</v>
      </c>
      <c r="T87" s="27">
        <f t="shared" si="9"/>
        <v>243.8</v>
      </c>
      <c r="U87" s="23">
        <f t="shared" si="10"/>
        <v>0</v>
      </c>
    </row>
    <row r="88" spans="1:21" ht="12.75">
      <c r="A88">
        <v>10</v>
      </c>
      <c r="B88">
        <v>3018</v>
      </c>
      <c r="C88" t="str">
        <f>DGET(List3!$A$2:$E$1000,2,$B87:B88)</f>
        <v>Kníže Katalin</v>
      </c>
      <c r="D88" t="str">
        <f>DGET(List3!$A$2:$E$1000,3,$B87:$B88)</f>
        <v>MGK Ústí nad Labem</v>
      </c>
      <c r="E88" s="4" t="str">
        <f>DGET(List3!$A$2:$E$1000,4,$B87:$B88)</f>
        <v>Ž</v>
      </c>
      <c r="F88" s="4">
        <f>DGET(List3!$A$2:$E$1000,5,$B87:$B88)</f>
        <v>5</v>
      </c>
      <c r="G88" s="26">
        <v>37</v>
      </c>
      <c r="H88" s="26">
        <v>30</v>
      </c>
      <c r="I88" s="26">
        <v>31</v>
      </c>
      <c r="J88" s="26">
        <v>30</v>
      </c>
      <c r="K88" s="19">
        <v>31</v>
      </c>
      <c r="L88" s="19">
        <v>30</v>
      </c>
      <c r="M88" s="19">
        <v>39</v>
      </c>
      <c r="O88" s="21">
        <f t="shared" si="6"/>
        <v>228</v>
      </c>
      <c r="P88" s="25">
        <f t="shared" si="7"/>
        <v>9</v>
      </c>
      <c r="Q88" s="19">
        <f t="shared" si="8"/>
        <v>7</v>
      </c>
      <c r="R88" s="19">
        <f t="shared" si="11"/>
        <v>15.800000000000011</v>
      </c>
      <c r="T88" s="27">
        <f t="shared" si="9"/>
        <v>15.800000000000011</v>
      </c>
      <c r="U88" s="23">
        <f t="shared" si="10"/>
        <v>32.57142857142857</v>
      </c>
    </row>
    <row r="89" spans="2:21" ht="12.75" hidden="1">
      <c r="B89" s="3" t="s">
        <v>33</v>
      </c>
      <c r="G89" s="26"/>
      <c r="H89" s="26"/>
      <c r="I89" s="26"/>
      <c r="J89" s="26"/>
      <c r="O89" s="21">
        <f t="shared" si="6"/>
        <v>0</v>
      </c>
      <c r="P89" s="25">
        <f t="shared" si="7"/>
        <v>0</v>
      </c>
      <c r="Q89" s="19" t="e">
        <f t="shared" si="8"/>
        <v>#NUM!</v>
      </c>
      <c r="R89" s="19">
        <f t="shared" si="11"/>
        <v>243.8</v>
      </c>
      <c r="T89" s="27">
        <f t="shared" si="9"/>
        <v>243.8</v>
      </c>
      <c r="U89" s="23">
        <f t="shared" si="10"/>
        <v>0</v>
      </c>
    </row>
    <row r="90" spans="1:21" ht="12.75">
      <c r="A90">
        <v>11</v>
      </c>
      <c r="B90">
        <v>2703</v>
      </c>
      <c r="C90" t="str">
        <f>DGET(List3!$A$2:$E$1000,2,$B89:B90)</f>
        <v>Nečekalová Marcela</v>
      </c>
      <c r="D90" t="str">
        <f>DGET(List3!$A$2:$E$1000,3,$B89:$B90)</f>
        <v>TJ MTG Hraničář Cheb</v>
      </c>
      <c r="E90" s="4" t="str">
        <f>DGET(List3!$A$2:$E$1000,4,$B89:$B90)</f>
        <v>Ž</v>
      </c>
      <c r="F90" s="4">
        <f>DGET(List3!$A$2:$E$1000,5,$B89:$B90)</f>
        <v>0</v>
      </c>
      <c r="G90" s="26">
        <v>31</v>
      </c>
      <c r="H90" s="26">
        <v>27</v>
      </c>
      <c r="I90" s="26">
        <v>32</v>
      </c>
      <c r="J90" s="26">
        <v>40</v>
      </c>
      <c r="K90" s="19">
        <v>35</v>
      </c>
      <c r="L90" s="19">
        <v>30</v>
      </c>
      <c r="M90" s="19">
        <v>36</v>
      </c>
      <c r="O90" s="21">
        <f t="shared" si="6"/>
        <v>231</v>
      </c>
      <c r="P90" s="25">
        <f t="shared" si="7"/>
        <v>13</v>
      </c>
      <c r="Q90" s="19">
        <f t="shared" si="8"/>
        <v>6</v>
      </c>
      <c r="R90" s="19">
        <f t="shared" si="11"/>
        <v>12.800000000000011</v>
      </c>
      <c r="T90" s="27">
        <f t="shared" si="9"/>
        <v>12.800000000000011</v>
      </c>
      <c r="U90" s="23">
        <f t="shared" si="10"/>
        <v>33</v>
      </c>
    </row>
    <row r="91" spans="2:21" ht="12.75" hidden="1">
      <c r="B91" s="3" t="s">
        <v>33</v>
      </c>
      <c r="G91" s="26"/>
      <c r="H91" s="26"/>
      <c r="I91" s="26"/>
      <c r="J91" s="26"/>
      <c r="O91" s="21">
        <f t="shared" si="6"/>
        <v>0</v>
      </c>
      <c r="P91" s="25">
        <f t="shared" si="7"/>
        <v>0</v>
      </c>
      <c r="Q91" s="19" t="e">
        <f t="shared" si="8"/>
        <v>#NUM!</v>
      </c>
      <c r="R91" s="19">
        <f t="shared" si="11"/>
        <v>243.8</v>
      </c>
      <c r="T91" s="27">
        <f t="shared" si="9"/>
        <v>243.8</v>
      </c>
      <c r="U91" s="23">
        <f t="shared" si="10"/>
        <v>0</v>
      </c>
    </row>
    <row r="92" spans="1:21" ht="12.75">
      <c r="A92">
        <v>12</v>
      </c>
      <c r="B92">
        <v>2868</v>
      </c>
      <c r="C92" t="str">
        <f>DGET(List3!$A$2:$E$1000,2,$B91:B92)</f>
        <v>Broumská Irena</v>
      </c>
      <c r="D92" t="str">
        <f>DGET(List3!$A$2:$E$1000,3,$B91:$B92)</f>
        <v>SK dráhový golf Chomutov</v>
      </c>
      <c r="E92" s="4" t="str">
        <f>DGET(List3!$A$2:$E$1000,4,$B91:$B92)</f>
        <v>Ž</v>
      </c>
      <c r="F92" s="4">
        <f>DGET(List3!$A$2:$E$1000,5,$B91:$B92)</f>
        <v>4</v>
      </c>
      <c r="G92" s="26">
        <v>38</v>
      </c>
      <c r="H92" s="26">
        <v>37</v>
      </c>
      <c r="I92" s="26">
        <v>41</v>
      </c>
      <c r="J92" s="26">
        <v>34</v>
      </c>
      <c r="K92" s="19">
        <v>36</v>
      </c>
      <c r="L92" s="19">
        <v>30</v>
      </c>
      <c r="M92" s="19">
        <v>30</v>
      </c>
      <c r="O92" s="21">
        <f t="shared" si="6"/>
        <v>246</v>
      </c>
      <c r="P92" s="25">
        <f t="shared" si="7"/>
        <v>11</v>
      </c>
      <c r="Q92" s="19">
        <f t="shared" si="8"/>
        <v>8</v>
      </c>
      <c r="U92" s="23">
        <f t="shared" si="10"/>
        <v>35.142857142857146</v>
      </c>
    </row>
    <row r="93" spans="2:21" ht="12.75" hidden="1">
      <c r="B93" s="3" t="s">
        <v>33</v>
      </c>
      <c r="G93" s="26"/>
      <c r="H93" s="26"/>
      <c r="I93" s="26"/>
      <c r="J93" s="26"/>
      <c r="O93" s="21">
        <f t="shared" si="6"/>
        <v>0</v>
      </c>
      <c r="P93" s="25">
        <f t="shared" si="7"/>
        <v>0</v>
      </c>
      <c r="Q93" s="19" t="e">
        <f t="shared" si="8"/>
        <v>#NUM!</v>
      </c>
      <c r="U93" s="23">
        <f t="shared" si="10"/>
        <v>0</v>
      </c>
    </row>
    <row r="94" spans="1:21" ht="12.75">
      <c r="A94">
        <v>13</v>
      </c>
      <c r="B94">
        <v>2918</v>
      </c>
      <c r="C94" t="str">
        <f>DGET(List3!$A$2:$E$1000,2,$B93:B94)</f>
        <v>Zachová Marcela</v>
      </c>
      <c r="D94" t="str">
        <f>DGET(List3!$A$2:$E$1000,3,$B93:$B94)</f>
        <v>SK dráhový golf Chomutov</v>
      </c>
      <c r="E94" s="4" t="str">
        <f>DGET(List3!$A$2:$E$1000,4,$B93:$B94)</f>
        <v>Ž</v>
      </c>
      <c r="F94" s="4">
        <f>DGET(List3!$A$2:$E$1000,5,$B93:$B94)</f>
        <v>5</v>
      </c>
      <c r="G94" s="26">
        <v>40</v>
      </c>
      <c r="H94" s="26">
        <v>33</v>
      </c>
      <c r="I94" s="26">
        <v>38</v>
      </c>
      <c r="J94" s="26">
        <v>33</v>
      </c>
      <c r="K94" s="19">
        <v>45</v>
      </c>
      <c r="L94" s="19">
        <v>28</v>
      </c>
      <c r="M94" s="19">
        <v>38</v>
      </c>
      <c r="O94" s="21">
        <f t="shared" si="6"/>
        <v>255</v>
      </c>
      <c r="P94" s="25">
        <f t="shared" si="7"/>
        <v>17</v>
      </c>
      <c r="Q94" s="19">
        <f t="shared" si="8"/>
        <v>7</v>
      </c>
      <c r="U94" s="23">
        <f t="shared" si="10"/>
        <v>36.42857142857143</v>
      </c>
    </row>
    <row r="95" spans="2:21" ht="12.75" hidden="1">
      <c r="B95" s="3" t="s">
        <v>33</v>
      </c>
      <c r="G95" s="26"/>
      <c r="H95" s="26"/>
      <c r="I95" s="26"/>
      <c r="J95" s="26"/>
      <c r="O95" s="21">
        <f t="shared" si="6"/>
        <v>0</v>
      </c>
      <c r="P95" s="25">
        <f t="shared" si="7"/>
        <v>0</v>
      </c>
      <c r="Q95" s="19" t="e">
        <f t="shared" si="8"/>
        <v>#NUM!</v>
      </c>
      <c r="U95" s="23">
        <f t="shared" si="10"/>
        <v>0</v>
      </c>
    </row>
    <row r="96" spans="1:21" ht="12.75">
      <c r="A96">
        <v>14</v>
      </c>
      <c r="B96">
        <v>526</v>
      </c>
      <c r="C96" t="str">
        <f>DGET(List3!$A$2:$E$1000,2,$B95:B96)</f>
        <v>Birešová Vlasta</v>
      </c>
      <c r="D96" t="str">
        <f>DGET(List3!$A$2:$E$1000,3,$B95:$B96)</f>
        <v>SK GC Františkovy Lázně</v>
      </c>
      <c r="E96" s="4" t="str">
        <f>DGET(List3!$A$2:$E$1000,4,$B95:$B96)</f>
        <v>Ž</v>
      </c>
      <c r="F96" s="4">
        <f>DGET(List3!$A$2:$E$1000,5,$B95:$B96)</f>
        <v>0</v>
      </c>
      <c r="G96" s="26">
        <v>44</v>
      </c>
      <c r="H96" s="26">
        <v>42</v>
      </c>
      <c r="I96" s="26">
        <v>37</v>
      </c>
      <c r="J96" s="26">
        <v>29</v>
      </c>
      <c r="K96" s="19">
        <v>47</v>
      </c>
      <c r="L96" s="19">
        <v>48</v>
      </c>
      <c r="M96" s="19">
        <v>39</v>
      </c>
      <c r="O96" s="21">
        <f t="shared" si="6"/>
        <v>286</v>
      </c>
      <c r="P96" s="25">
        <f t="shared" si="7"/>
        <v>19</v>
      </c>
      <c r="Q96" s="19">
        <f t="shared" si="8"/>
        <v>10</v>
      </c>
      <c r="U96" s="23">
        <f t="shared" si="10"/>
        <v>40.857142857142854</v>
      </c>
    </row>
    <row r="97" spans="2:21" ht="12.75" hidden="1">
      <c r="B97" s="3" t="s">
        <v>33</v>
      </c>
      <c r="G97" s="26"/>
      <c r="H97" s="26"/>
      <c r="I97" s="26"/>
      <c r="J97" s="26"/>
      <c r="O97" s="21">
        <f t="shared" si="6"/>
        <v>0</v>
      </c>
      <c r="P97" s="25">
        <f>MAX(K97:N97)-MIN(K97:N97)</f>
        <v>0</v>
      </c>
      <c r="U97" s="23">
        <f>O97/4</f>
        <v>0</v>
      </c>
    </row>
    <row r="98" ht="248.25" customHeight="1">
      <c r="P98" s="20"/>
    </row>
    <row r="99" spans="2:16" ht="15.75">
      <c r="B99" s="112" t="s">
        <v>522</v>
      </c>
      <c r="C99" s="112"/>
      <c r="D99" s="112"/>
      <c r="P99" s="20"/>
    </row>
    <row r="100" spans="2:21" ht="12.75">
      <c r="B100" s="3" t="s">
        <v>33</v>
      </c>
      <c r="C100" s="1" t="s">
        <v>0</v>
      </c>
      <c r="D100" s="1" t="s">
        <v>1</v>
      </c>
      <c r="E100" s="1" t="s">
        <v>2</v>
      </c>
      <c r="F100" s="1" t="s">
        <v>3</v>
      </c>
      <c r="G100" s="1" t="s">
        <v>4</v>
      </c>
      <c r="H100" s="1" t="s">
        <v>532</v>
      </c>
      <c r="I100" s="1" t="s">
        <v>5</v>
      </c>
      <c r="J100" s="1" t="s">
        <v>6</v>
      </c>
      <c r="K100" s="1" t="s">
        <v>7</v>
      </c>
      <c r="L100" s="1" t="s">
        <v>8</v>
      </c>
      <c r="M100" s="1" t="s">
        <v>523</v>
      </c>
      <c r="N100" s="1" t="s">
        <v>524</v>
      </c>
      <c r="O100" s="1" t="s">
        <v>9</v>
      </c>
      <c r="P100" s="1" t="s">
        <v>10</v>
      </c>
      <c r="Q100" s="1" t="s">
        <v>11</v>
      </c>
      <c r="R100" s="22" t="s">
        <v>529</v>
      </c>
      <c r="S100" s="1" t="s">
        <v>530</v>
      </c>
      <c r="T100" s="28" t="s">
        <v>531</v>
      </c>
      <c r="U100" s="1" t="s">
        <v>528</v>
      </c>
    </row>
    <row r="101" spans="1:21" ht="12.75">
      <c r="A101">
        <v>1</v>
      </c>
      <c r="B101">
        <v>877</v>
      </c>
      <c r="C101" t="str">
        <f>DGET(List3!$A$2:$E$1000,2,$B100:B101)</f>
        <v>Kašpar Milouš</v>
      </c>
      <c r="D101" t="str">
        <f>DGET(List3!$A$2:$E$1000,3,$B100:$B101)</f>
        <v>MG SEBA Tanvald</v>
      </c>
      <c r="E101" s="4" t="str">
        <f>DGET(List3!$A$2:$E$1000,4,$B100:$B101)</f>
        <v>S</v>
      </c>
      <c r="F101" s="4">
        <f>DGET(List3!$A$2:$E$1000,5,$B100:$B101)</f>
        <v>1</v>
      </c>
      <c r="G101" s="26">
        <v>24</v>
      </c>
      <c r="H101" s="26">
        <v>24</v>
      </c>
      <c r="I101" s="26">
        <v>23</v>
      </c>
      <c r="J101" s="26">
        <v>26</v>
      </c>
      <c r="K101" s="19">
        <v>27</v>
      </c>
      <c r="L101" s="19">
        <v>24</v>
      </c>
      <c r="M101" s="19">
        <v>25</v>
      </c>
      <c r="O101" s="21">
        <f aca="true" t="shared" si="12" ref="O101:O142">SUM(G101:N101)</f>
        <v>173</v>
      </c>
      <c r="P101" s="25">
        <f aca="true" t="shared" si="13" ref="P101:P141">MAX(G101:M101)-MIN(G101:M101)</f>
        <v>4</v>
      </c>
      <c r="Q101" s="19">
        <f aca="true" t="shared" si="14" ref="Q101:Q141">SMALL(G101:M101,6)-SMALL(G101:M101,2)</f>
        <v>2</v>
      </c>
      <c r="R101" s="19">
        <f>78-(O101-$K$173)</f>
        <v>70.80000000000001</v>
      </c>
      <c r="S101" s="19">
        <v>5</v>
      </c>
      <c r="T101" s="27">
        <f>R101+S101</f>
        <v>75.80000000000001</v>
      </c>
      <c r="U101" s="23">
        <f>O101/7</f>
        <v>24.714285714285715</v>
      </c>
    </row>
    <row r="102" spans="2:21" ht="12.75" hidden="1">
      <c r="B102" s="3" t="s">
        <v>33</v>
      </c>
      <c r="G102" s="26"/>
      <c r="H102" s="26"/>
      <c r="I102" s="26"/>
      <c r="J102" s="26"/>
      <c r="O102" s="21">
        <f t="shared" si="12"/>
        <v>0</v>
      </c>
      <c r="P102" s="25">
        <f t="shared" si="13"/>
        <v>0</v>
      </c>
      <c r="Q102" s="19" t="e">
        <f t="shared" si="14"/>
        <v>#NUM!</v>
      </c>
      <c r="R102" s="19">
        <f aca="true" t="shared" si="15" ref="R102:R140">78-(O102-$K$173)</f>
        <v>243.8</v>
      </c>
      <c r="T102" s="27">
        <f aca="true" t="shared" si="16" ref="T102:T141">R102+S102</f>
        <v>243.8</v>
      </c>
      <c r="U102" s="23">
        <f aca="true" t="shared" si="17" ref="U102:U141">O102/7</f>
        <v>0</v>
      </c>
    </row>
    <row r="103" spans="1:21" ht="12.75">
      <c r="A103">
        <v>2</v>
      </c>
      <c r="B103">
        <v>652</v>
      </c>
      <c r="C103" t="str">
        <f>DGET(List3!$A$2:$E$1000,2,$B102:B103)</f>
        <v>Bíreš Jan</v>
      </c>
      <c r="D103" t="str">
        <f>DGET(List3!$A$2:$E$1000,3,$B102:$B103)</f>
        <v>SK GC Františkovy Lázně</v>
      </c>
      <c r="E103" s="4" t="str">
        <f>DGET(List3!$A$2:$E$1000,4,$B102:$B103)</f>
        <v>S</v>
      </c>
      <c r="F103" s="4">
        <f>DGET(List3!$A$2:$E$1000,5,$B102:$B103)</f>
        <v>1</v>
      </c>
      <c r="G103" s="26">
        <v>23</v>
      </c>
      <c r="H103" s="26">
        <v>23</v>
      </c>
      <c r="I103" s="26">
        <v>25</v>
      </c>
      <c r="J103" s="26">
        <v>25</v>
      </c>
      <c r="K103" s="19">
        <v>31</v>
      </c>
      <c r="L103" s="19">
        <v>25</v>
      </c>
      <c r="M103" s="19">
        <v>25</v>
      </c>
      <c r="O103" s="21">
        <f>SUM(G103:N103)</f>
        <v>177</v>
      </c>
      <c r="P103" s="25">
        <f>MAX(G103:M103)-MIN(G103:M103)</f>
        <v>8</v>
      </c>
      <c r="Q103" s="19">
        <f>SMALL(G103:M103,6)-SMALL(G103:M103,2)</f>
        <v>2</v>
      </c>
      <c r="R103" s="19">
        <f t="shared" si="15"/>
        <v>66.80000000000001</v>
      </c>
      <c r="S103" s="19">
        <v>3</v>
      </c>
      <c r="T103" s="27">
        <f t="shared" si="16"/>
        <v>69.80000000000001</v>
      </c>
      <c r="U103" s="23">
        <f t="shared" si="17"/>
        <v>25.285714285714285</v>
      </c>
    </row>
    <row r="104" spans="2:21" ht="12.75" hidden="1">
      <c r="B104" s="3" t="s">
        <v>33</v>
      </c>
      <c r="G104" s="26"/>
      <c r="H104" s="26"/>
      <c r="I104" s="26"/>
      <c r="J104" s="26"/>
      <c r="O104" s="21">
        <f t="shared" si="12"/>
        <v>0</v>
      </c>
      <c r="P104" s="25">
        <f t="shared" si="13"/>
        <v>0</v>
      </c>
      <c r="Q104" s="19" t="e">
        <f t="shared" si="14"/>
        <v>#NUM!</v>
      </c>
      <c r="R104" s="19">
        <f t="shared" si="15"/>
        <v>243.8</v>
      </c>
      <c r="T104" s="27">
        <f t="shared" si="16"/>
        <v>243.8</v>
      </c>
      <c r="U104" s="23">
        <f t="shared" si="17"/>
        <v>0</v>
      </c>
    </row>
    <row r="105" spans="1:21" ht="12.75">
      <c r="A105">
        <v>3</v>
      </c>
      <c r="B105">
        <v>1030</v>
      </c>
      <c r="C105" t="str">
        <f>DGET(List3!$A$2:$E$1000,2,$B104:B105)</f>
        <v>Pokorný Bohumil</v>
      </c>
      <c r="D105" t="str">
        <f>DGET(List3!$A$2:$E$1000,3,$B104:$B105)</f>
        <v>MGK Ústí nad Labem</v>
      </c>
      <c r="E105" s="4" t="str">
        <f>DGET(List3!$A$2:$E$1000,4,$B104:$B105)</f>
        <v>S</v>
      </c>
      <c r="F105" s="4">
        <f>DGET(List3!$A$2:$E$1000,5,$B104:$B105)</f>
        <v>2</v>
      </c>
      <c r="G105" s="26">
        <v>29</v>
      </c>
      <c r="H105" s="26">
        <v>23</v>
      </c>
      <c r="I105" s="26">
        <v>28</v>
      </c>
      <c r="J105" s="26">
        <v>26</v>
      </c>
      <c r="K105" s="19">
        <v>27</v>
      </c>
      <c r="L105" s="19">
        <v>24</v>
      </c>
      <c r="M105" s="19">
        <v>23</v>
      </c>
      <c r="O105" s="21">
        <f t="shared" si="12"/>
        <v>180</v>
      </c>
      <c r="P105" s="25">
        <f t="shared" si="13"/>
        <v>6</v>
      </c>
      <c r="Q105" s="19">
        <f t="shared" si="14"/>
        <v>5</v>
      </c>
      <c r="R105" s="19">
        <f t="shared" si="15"/>
        <v>63.80000000000001</v>
      </c>
      <c r="S105" s="19">
        <v>1</v>
      </c>
      <c r="T105" s="27">
        <f t="shared" si="16"/>
        <v>64.80000000000001</v>
      </c>
      <c r="U105" s="23">
        <f t="shared" si="17"/>
        <v>25.714285714285715</v>
      </c>
    </row>
    <row r="106" spans="2:21" ht="12.75" hidden="1">
      <c r="B106" s="3" t="s">
        <v>33</v>
      </c>
      <c r="G106" s="26"/>
      <c r="H106" s="26"/>
      <c r="I106" s="26"/>
      <c r="J106" s="26"/>
      <c r="O106" s="21">
        <f t="shared" si="12"/>
        <v>0</v>
      </c>
      <c r="P106" s="25">
        <f t="shared" si="13"/>
        <v>0</v>
      </c>
      <c r="Q106" s="19" t="e">
        <f t="shared" si="14"/>
        <v>#NUM!</v>
      </c>
      <c r="R106" s="19">
        <f t="shared" si="15"/>
        <v>243.8</v>
      </c>
      <c r="T106" s="27">
        <f t="shared" si="16"/>
        <v>243.8</v>
      </c>
      <c r="U106" s="23">
        <f t="shared" si="17"/>
        <v>0</v>
      </c>
    </row>
    <row r="107" spans="1:21" ht="12.75">
      <c r="A107">
        <v>4</v>
      </c>
      <c r="B107">
        <v>358</v>
      </c>
      <c r="C107" t="str">
        <f>DGET(List3!$A$2:$E$1000,2,$B106:B107)</f>
        <v>Vávra Zdeněk</v>
      </c>
      <c r="D107" t="str">
        <f>DGET(List3!$A$2:$E$1000,3,$B106:$B107)</f>
        <v>SMG 2000</v>
      </c>
      <c r="E107" s="4" t="str">
        <f>DGET(List3!$A$2:$E$1000,4,$B106:$B107)</f>
        <v>S</v>
      </c>
      <c r="F107" s="4">
        <f>DGET(List3!$A$2:$E$1000,5,$B106:$B107)</f>
        <v>2</v>
      </c>
      <c r="G107" s="26">
        <v>23</v>
      </c>
      <c r="H107" s="26">
        <v>24</v>
      </c>
      <c r="I107" s="26">
        <v>30</v>
      </c>
      <c r="J107" s="26">
        <v>23</v>
      </c>
      <c r="K107" s="19">
        <v>25</v>
      </c>
      <c r="L107" s="19">
        <v>30</v>
      </c>
      <c r="M107" s="19">
        <v>27</v>
      </c>
      <c r="O107" s="21">
        <f t="shared" si="12"/>
        <v>182</v>
      </c>
      <c r="P107" s="25">
        <f t="shared" si="13"/>
        <v>7</v>
      </c>
      <c r="Q107" s="19">
        <f t="shared" si="14"/>
        <v>7</v>
      </c>
      <c r="R107" s="19">
        <f t="shared" si="15"/>
        <v>61.80000000000001</v>
      </c>
      <c r="T107" s="27">
        <f t="shared" si="16"/>
        <v>61.80000000000001</v>
      </c>
      <c r="U107" s="23">
        <f t="shared" si="17"/>
        <v>26</v>
      </c>
    </row>
    <row r="108" spans="2:21" ht="12.75" hidden="1">
      <c r="B108" s="3" t="s">
        <v>33</v>
      </c>
      <c r="G108" s="26"/>
      <c r="H108" s="26"/>
      <c r="I108" s="26"/>
      <c r="J108" s="26"/>
      <c r="O108" s="21">
        <f t="shared" si="12"/>
        <v>0</v>
      </c>
      <c r="P108" s="25">
        <f t="shared" si="13"/>
        <v>0</v>
      </c>
      <c r="Q108" s="19" t="e">
        <f t="shared" si="14"/>
        <v>#NUM!</v>
      </c>
      <c r="R108" s="19">
        <f t="shared" si="15"/>
        <v>243.8</v>
      </c>
      <c r="T108" s="27">
        <f t="shared" si="16"/>
        <v>243.8</v>
      </c>
      <c r="U108" s="23">
        <f t="shared" si="17"/>
        <v>0</v>
      </c>
    </row>
    <row r="109" spans="1:21" ht="12.75">
      <c r="A109">
        <v>5</v>
      </c>
      <c r="B109">
        <v>230</v>
      </c>
      <c r="C109" t="str">
        <f>DGET(List3!$A$2:$E$1000,2,$B108:B109)</f>
        <v>Hála Jan</v>
      </c>
      <c r="D109" t="str">
        <f>DGET(List3!$A$2:$E$1000,3,$B108:$B109)</f>
        <v>SK GC Františkovy Lázně</v>
      </c>
      <c r="E109" s="4" t="str">
        <f>DGET(List3!$A$2:$E$1000,4,$B108:$B109)</f>
        <v>S</v>
      </c>
      <c r="F109" s="4">
        <f>DGET(List3!$A$2:$E$1000,5,$B108:$B109)</f>
        <v>1</v>
      </c>
      <c r="G109" s="26">
        <v>21</v>
      </c>
      <c r="H109" s="26">
        <v>27</v>
      </c>
      <c r="I109" s="26">
        <v>24</v>
      </c>
      <c r="J109" s="26">
        <v>27</v>
      </c>
      <c r="K109" s="19">
        <v>29</v>
      </c>
      <c r="L109" s="19">
        <v>29</v>
      </c>
      <c r="M109" s="19">
        <v>26</v>
      </c>
      <c r="O109" s="21">
        <f t="shared" si="12"/>
        <v>183</v>
      </c>
      <c r="P109" s="25">
        <f t="shared" si="13"/>
        <v>8</v>
      </c>
      <c r="Q109" s="19">
        <f t="shared" si="14"/>
        <v>5</v>
      </c>
      <c r="R109" s="19">
        <f t="shared" si="15"/>
        <v>60.80000000000001</v>
      </c>
      <c r="T109" s="27">
        <f t="shared" si="16"/>
        <v>60.80000000000001</v>
      </c>
      <c r="U109" s="23">
        <f t="shared" si="17"/>
        <v>26.142857142857142</v>
      </c>
    </row>
    <row r="110" spans="2:21" ht="12.75" hidden="1">
      <c r="B110" s="3" t="s">
        <v>33</v>
      </c>
      <c r="G110" s="26"/>
      <c r="H110" s="26"/>
      <c r="I110" s="26"/>
      <c r="J110" s="26"/>
      <c r="O110" s="21">
        <f t="shared" si="12"/>
        <v>0</v>
      </c>
      <c r="P110" s="25">
        <f t="shared" si="13"/>
        <v>0</v>
      </c>
      <c r="Q110" s="19" t="e">
        <f t="shared" si="14"/>
        <v>#NUM!</v>
      </c>
      <c r="R110" s="19">
        <f t="shared" si="15"/>
        <v>243.8</v>
      </c>
      <c r="T110" s="27">
        <f t="shared" si="16"/>
        <v>243.8</v>
      </c>
      <c r="U110" s="23">
        <f t="shared" si="17"/>
        <v>0</v>
      </c>
    </row>
    <row r="111" spans="1:21" ht="12.75">
      <c r="A111">
        <v>6</v>
      </c>
      <c r="B111">
        <v>1653</v>
      </c>
      <c r="C111" t="str">
        <f>DGET(List3!$A$2:$E$1000,2,$B110:B111)</f>
        <v>Komada Ondřej</v>
      </c>
      <c r="D111" t="str">
        <f>DGET(List3!$A$2:$E$1000,3,$B110:$B111)</f>
        <v>MGK Ústí nad Labem</v>
      </c>
      <c r="E111" s="4" t="str">
        <f>DGET(List3!$A$2:$E$1000,4,$B110:$B111)</f>
        <v>S</v>
      </c>
      <c r="F111" s="4">
        <f>DGET(List3!$A$2:$E$1000,5,$B110:$B111)</f>
        <v>2</v>
      </c>
      <c r="G111" s="26">
        <v>27</v>
      </c>
      <c r="H111" s="26">
        <v>29</v>
      </c>
      <c r="I111" s="26">
        <v>25</v>
      </c>
      <c r="J111" s="26">
        <v>27</v>
      </c>
      <c r="K111" s="19">
        <v>23</v>
      </c>
      <c r="L111" s="19">
        <v>28</v>
      </c>
      <c r="M111" s="19">
        <v>25</v>
      </c>
      <c r="O111" s="21">
        <f t="shared" si="12"/>
        <v>184</v>
      </c>
      <c r="P111" s="25">
        <f t="shared" si="13"/>
        <v>6</v>
      </c>
      <c r="Q111" s="19">
        <f t="shared" si="14"/>
        <v>3</v>
      </c>
      <c r="R111" s="19">
        <f t="shared" si="15"/>
        <v>59.80000000000001</v>
      </c>
      <c r="T111" s="27">
        <f t="shared" si="16"/>
        <v>59.80000000000001</v>
      </c>
      <c r="U111" s="23">
        <f t="shared" si="17"/>
        <v>26.285714285714285</v>
      </c>
    </row>
    <row r="112" spans="2:21" ht="12.75" hidden="1">
      <c r="B112" s="3" t="s">
        <v>33</v>
      </c>
      <c r="G112" s="26"/>
      <c r="H112" s="26"/>
      <c r="I112" s="26"/>
      <c r="J112" s="26"/>
      <c r="O112" s="21">
        <f t="shared" si="12"/>
        <v>0</v>
      </c>
      <c r="P112" s="25">
        <f t="shared" si="13"/>
        <v>0</v>
      </c>
      <c r="Q112" s="19" t="e">
        <f t="shared" si="14"/>
        <v>#NUM!</v>
      </c>
      <c r="R112" s="19">
        <f t="shared" si="15"/>
        <v>243.8</v>
      </c>
      <c r="T112" s="27">
        <f t="shared" si="16"/>
        <v>243.8</v>
      </c>
      <c r="U112" s="23">
        <f t="shared" si="17"/>
        <v>0</v>
      </c>
    </row>
    <row r="113" spans="1:21" ht="12.75">
      <c r="A113">
        <v>7</v>
      </c>
      <c r="B113">
        <v>235</v>
      </c>
      <c r="C113" t="str">
        <f>DGET(List3!$A$2:$E$1000,2,$B112:B113)</f>
        <v>Kratochvíl Jaroslav</v>
      </c>
      <c r="D113" t="str">
        <f>DGET(List3!$A$2:$E$1000,3,$B112:$B113)</f>
        <v>SK GC Františkovy Lázně</v>
      </c>
      <c r="E113" s="4" t="str">
        <f>DGET(List3!$A$2:$E$1000,4,$B112:$B113)</f>
        <v>S</v>
      </c>
      <c r="F113" s="4">
        <f>DGET(List3!$A$2:$E$1000,5,$B112:$B113)</f>
        <v>2</v>
      </c>
      <c r="G113" s="26">
        <v>30</v>
      </c>
      <c r="H113" s="26">
        <v>27</v>
      </c>
      <c r="I113" s="26">
        <v>25</v>
      </c>
      <c r="J113" s="26">
        <v>25</v>
      </c>
      <c r="K113" s="19">
        <v>25</v>
      </c>
      <c r="L113" s="19">
        <v>28</v>
      </c>
      <c r="M113" s="19">
        <v>25</v>
      </c>
      <c r="O113" s="21">
        <f t="shared" si="12"/>
        <v>185</v>
      </c>
      <c r="P113" s="25">
        <f t="shared" si="13"/>
        <v>5</v>
      </c>
      <c r="Q113" s="19">
        <f t="shared" si="14"/>
        <v>3</v>
      </c>
      <c r="R113" s="19">
        <f t="shared" si="15"/>
        <v>58.80000000000001</v>
      </c>
      <c r="T113" s="27">
        <f t="shared" si="16"/>
        <v>58.80000000000001</v>
      </c>
      <c r="U113" s="23">
        <f t="shared" si="17"/>
        <v>26.428571428571427</v>
      </c>
    </row>
    <row r="114" spans="2:21" ht="12.75" hidden="1">
      <c r="B114" s="3" t="s">
        <v>33</v>
      </c>
      <c r="G114" s="26"/>
      <c r="H114" s="26"/>
      <c r="I114" s="26"/>
      <c r="J114" s="26"/>
      <c r="O114" s="21">
        <f t="shared" si="12"/>
        <v>0</v>
      </c>
      <c r="P114" s="25">
        <f t="shared" si="13"/>
        <v>0</v>
      </c>
      <c r="Q114" s="19" t="e">
        <f t="shared" si="14"/>
        <v>#NUM!</v>
      </c>
      <c r="R114" s="19">
        <f t="shared" si="15"/>
        <v>243.8</v>
      </c>
      <c r="T114" s="27">
        <f t="shared" si="16"/>
        <v>243.8</v>
      </c>
      <c r="U114" s="23">
        <f t="shared" si="17"/>
        <v>0</v>
      </c>
    </row>
    <row r="115" spans="1:21" ht="12.75">
      <c r="A115">
        <v>8</v>
      </c>
      <c r="B115">
        <v>170</v>
      </c>
      <c r="C115" t="str">
        <f>DGET(List3!$A$2:$E$1000,2,$B114:B115)</f>
        <v>Fechtner Jan</v>
      </c>
      <c r="D115" t="str">
        <f>DGET(List3!$A$2:$E$1000,3,$B114:$B115)</f>
        <v>MGK Ústí nad Labem</v>
      </c>
      <c r="E115" s="4" t="str">
        <f>DGET(List3!$A$2:$E$1000,4,$B114:$B115)</f>
        <v>S</v>
      </c>
      <c r="F115" s="4">
        <f>DGET(List3!$A$2:$E$1000,5,$B114:$B115)</f>
        <v>2</v>
      </c>
      <c r="G115" s="26">
        <v>31</v>
      </c>
      <c r="H115" s="26">
        <v>26</v>
      </c>
      <c r="I115" s="26">
        <v>29</v>
      </c>
      <c r="J115" s="26">
        <v>26</v>
      </c>
      <c r="K115" s="19">
        <v>26</v>
      </c>
      <c r="L115" s="19">
        <v>24</v>
      </c>
      <c r="M115" s="19">
        <v>27</v>
      </c>
      <c r="O115" s="21">
        <f t="shared" si="12"/>
        <v>189</v>
      </c>
      <c r="P115" s="25">
        <f t="shared" si="13"/>
        <v>7</v>
      </c>
      <c r="Q115" s="19">
        <f t="shared" si="14"/>
        <v>3</v>
      </c>
      <c r="R115" s="19">
        <f t="shared" si="15"/>
        <v>54.80000000000001</v>
      </c>
      <c r="T115" s="27">
        <f t="shared" si="16"/>
        <v>54.80000000000001</v>
      </c>
      <c r="U115" s="23">
        <f t="shared" si="17"/>
        <v>27</v>
      </c>
    </row>
    <row r="116" spans="2:21" ht="12.75" hidden="1">
      <c r="B116" s="3" t="s">
        <v>33</v>
      </c>
      <c r="G116" s="26"/>
      <c r="H116" s="26"/>
      <c r="I116" s="26"/>
      <c r="J116" s="26"/>
      <c r="O116" s="21">
        <f t="shared" si="12"/>
        <v>0</v>
      </c>
      <c r="P116" s="25">
        <f t="shared" si="13"/>
        <v>0</v>
      </c>
      <c r="Q116" s="19" t="e">
        <f t="shared" si="14"/>
        <v>#NUM!</v>
      </c>
      <c r="R116" s="19">
        <f t="shared" si="15"/>
        <v>243.8</v>
      </c>
      <c r="T116" s="27">
        <f t="shared" si="16"/>
        <v>243.8</v>
      </c>
      <c r="U116" s="23">
        <f t="shared" si="17"/>
        <v>0</v>
      </c>
    </row>
    <row r="117" spans="1:21" ht="12.75">
      <c r="A117">
        <v>9</v>
      </c>
      <c r="B117">
        <v>331</v>
      </c>
      <c r="C117" t="str">
        <f>DGET(List3!$A$2:$E$1000,2,$B116:B117)</f>
        <v>Dohnal Tomáš</v>
      </c>
      <c r="D117" t="str">
        <f>DGET(List3!$A$2:$E$1000,3,$B116:$B117)</f>
        <v>MGC Hradečtí Orli</v>
      </c>
      <c r="E117" s="4" t="str">
        <f>DGET(List3!$A$2:$E$1000,4,$B116:$B117)</f>
        <v>S</v>
      </c>
      <c r="F117" s="4">
        <f>DGET(List3!$A$2:$E$1000,5,$B116:$B117)</f>
        <v>2</v>
      </c>
      <c r="G117" s="26">
        <v>30</v>
      </c>
      <c r="H117" s="26">
        <v>26</v>
      </c>
      <c r="I117" s="26">
        <v>28</v>
      </c>
      <c r="J117" s="26">
        <v>27</v>
      </c>
      <c r="K117" s="19">
        <v>27</v>
      </c>
      <c r="L117" s="19">
        <v>26</v>
      </c>
      <c r="M117" s="19">
        <v>28</v>
      </c>
      <c r="O117" s="21">
        <f t="shared" si="12"/>
        <v>192</v>
      </c>
      <c r="P117" s="25">
        <f t="shared" si="13"/>
        <v>4</v>
      </c>
      <c r="Q117" s="19">
        <f t="shared" si="14"/>
        <v>2</v>
      </c>
      <c r="R117" s="19">
        <f t="shared" si="15"/>
        <v>51.80000000000001</v>
      </c>
      <c r="T117" s="27">
        <f t="shared" si="16"/>
        <v>51.80000000000001</v>
      </c>
      <c r="U117" s="23">
        <f t="shared" si="17"/>
        <v>27.428571428571427</v>
      </c>
    </row>
    <row r="118" spans="2:21" ht="12.75" hidden="1">
      <c r="B118" s="3" t="s">
        <v>33</v>
      </c>
      <c r="G118" s="26"/>
      <c r="H118" s="26"/>
      <c r="I118" s="26"/>
      <c r="J118" s="26"/>
      <c r="O118" s="21">
        <f t="shared" si="12"/>
        <v>0</v>
      </c>
      <c r="P118" s="25">
        <f t="shared" si="13"/>
        <v>0</v>
      </c>
      <c r="Q118" s="19" t="e">
        <f t="shared" si="14"/>
        <v>#NUM!</v>
      </c>
      <c r="R118" s="19">
        <f t="shared" si="15"/>
        <v>243.8</v>
      </c>
      <c r="T118" s="27">
        <f t="shared" si="16"/>
        <v>243.8</v>
      </c>
      <c r="U118" s="23">
        <f t="shared" si="17"/>
        <v>0</v>
      </c>
    </row>
    <row r="119" spans="1:21" ht="12.75">
      <c r="A119">
        <v>10</v>
      </c>
      <c r="B119">
        <v>238</v>
      </c>
      <c r="C119" t="str">
        <f>DGET(List3!$A$2:$E$1000,2,$B118:B119)</f>
        <v>Nečekal František</v>
      </c>
      <c r="D119" t="str">
        <f>DGET(List3!$A$2:$E$1000,3,$B118:$B119)</f>
        <v>TJ MTG Hraničář Cheb</v>
      </c>
      <c r="E119" s="4" t="str">
        <f>DGET(List3!$A$2:$E$1000,4,$B118:$B119)</f>
        <v>S</v>
      </c>
      <c r="F119" s="4">
        <f>DGET(List3!$A$2:$E$1000,5,$B118:$B119)</f>
        <v>3</v>
      </c>
      <c r="G119" s="26">
        <v>26</v>
      </c>
      <c r="H119" s="26">
        <v>26</v>
      </c>
      <c r="I119" s="26">
        <v>27</v>
      </c>
      <c r="J119" s="26">
        <v>25</v>
      </c>
      <c r="K119" s="19">
        <v>31</v>
      </c>
      <c r="L119" s="19">
        <v>30</v>
      </c>
      <c r="M119" s="19">
        <v>27</v>
      </c>
      <c r="O119" s="21">
        <f t="shared" si="12"/>
        <v>192</v>
      </c>
      <c r="P119" s="25">
        <f t="shared" si="13"/>
        <v>6</v>
      </c>
      <c r="Q119" s="19">
        <f t="shared" si="14"/>
        <v>4</v>
      </c>
      <c r="R119" s="19">
        <f t="shared" si="15"/>
        <v>51.80000000000001</v>
      </c>
      <c r="T119" s="27">
        <f t="shared" si="16"/>
        <v>51.80000000000001</v>
      </c>
      <c r="U119" s="23">
        <f t="shared" si="17"/>
        <v>27.428571428571427</v>
      </c>
    </row>
    <row r="120" spans="2:21" ht="12.75" hidden="1">
      <c r="B120" s="3" t="s">
        <v>33</v>
      </c>
      <c r="G120" s="26"/>
      <c r="H120" s="26"/>
      <c r="I120" s="26"/>
      <c r="J120" s="26"/>
      <c r="O120" s="21">
        <f t="shared" si="12"/>
        <v>0</v>
      </c>
      <c r="P120" s="25">
        <f t="shared" si="13"/>
        <v>0</v>
      </c>
      <c r="Q120" s="19" t="e">
        <f t="shared" si="14"/>
        <v>#NUM!</v>
      </c>
      <c r="R120" s="19">
        <f t="shared" si="15"/>
        <v>243.8</v>
      </c>
      <c r="T120" s="27">
        <f t="shared" si="16"/>
        <v>243.8</v>
      </c>
      <c r="U120" s="23">
        <f t="shared" si="17"/>
        <v>0</v>
      </c>
    </row>
    <row r="121" spans="1:21" ht="12.75">
      <c r="A121">
        <v>11</v>
      </c>
      <c r="B121">
        <v>1099</v>
      </c>
      <c r="C121" t="str">
        <f>DGET(List3!$A$2:$E$1000,2,$B120:B121)</f>
        <v>Bláha Milan</v>
      </c>
      <c r="D121" t="str">
        <f>DGET(List3!$A$2:$E$1000,3,$B120:$B121)</f>
        <v>Golfclub 85 Rakovník</v>
      </c>
      <c r="E121" s="4" t="str">
        <f>DGET(List3!$A$2:$E$1000,4,$B120:$B121)</f>
        <v>S</v>
      </c>
      <c r="F121" s="4">
        <f>DGET(List3!$A$2:$E$1000,5,$B120:$B121)</f>
        <v>2</v>
      </c>
      <c r="G121" s="26">
        <v>34</v>
      </c>
      <c r="H121" s="26">
        <v>27</v>
      </c>
      <c r="I121" s="26">
        <v>24</v>
      </c>
      <c r="J121" s="26">
        <v>31</v>
      </c>
      <c r="K121" s="19">
        <v>22</v>
      </c>
      <c r="L121" s="19">
        <v>26</v>
      </c>
      <c r="M121" s="19">
        <v>29</v>
      </c>
      <c r="O121" s="21">
        <f t="shared" si="12"/>
        <v>193</v>
      </c>
      <c r="P121" s="25">
        <f t="shared" si="13"/>
        <v>12</v>
      </c>
      <c r="Q121" s="19">
        <f t="shared" si="14"/>
        <v>7</v>
      </c>
      <c r="R121" s="19">
        <f t="shared" si="15"/>
        <v>50.80000000000001</v>
      </c>
      <c r="T121" s="27">
        <f t="shared" si="16"/>
        <v>50.80000000000001</v>
      </c>
      <c r="U121" s="23">
        <f t="shared" si="17"/>
        <v>27.571428571428573</v>
      </c>
    </row>
    <row r="122" spans="2:21" ht="12.75" hidden="1">
      <c r="B122" s="3" t="s">
        <v>33</v>
      </c>
      <c r="G122" s="26"/>
      <c r="H122" s="26"/>
      <c r="I122" s="26"/>
      <c r="J122" s="26"/>
      <c r="O122" s="21">
        <f t="shared" si="12"/>
        <v>0</v>
      </c>
      <c r="P122" s="25">
        <f t="shared" si="13"/>
        <v>0</v>
      </c>
      <c r="Q122" s="19" t="e">
        <f t="shared" si="14"/>
        <v>#NUM!</v>
      </c>
      <c r="R122" s="19">
        <f t="shared" si="15"/>
        <v>243.8</v>
      </c>
      <c r="T122" s="27">
        <f t="shared" si="16"/>
        <v>243.8</v>
      </c>
      <c r="U122" s="23">
        <f t="shared" si="17"/>
        <v>0</v>
      </c>
    </row>
    <row r="123" spans="1:21" ht="12.75">
      <c r="A123">
        <v>12</v>
      </c>
      <c r="B123">
        <v>833</v>
      </c>
      <c r="C123" t="str">
        <f>DGET(List3!$A$2:$E$1000,2,$B122:B123)</f>
        <v>Mužík Pavel</v>
      </c>
      <c r="D123" t="str">
        <f>DGET(List3!$A$2:$E$1000,3,$B122:$B123)</f>
        <v>SK TEMPO PRAHA</v>
      </c>
      <c r="E123" s="4" t="str">
        <f>DGET(List3!$A$2:$E$1000,4,$B122:$B123)</f>
        <v>S</v>
      </c>
      <c r="F123" s="4">
        <f>DGET(List3!$A$2:$E$1000,5,$B122:$B123)</f>
        <v>2</v>
      </c>
      <c r="G123" s="26">
        <v>27</v>
      </c>
      <c r="H123" s="26">
        <v>35</v>
      </c>
      <c r="I123" s="26">
        <v>27</v>
      </c>
      <c r="J123" s="26">
        <v>26</v>
      </c>
      <c r="K123" s="19">
        <v>27</v>
      </c>
      <c r="L123" s="19">
        <v>24</v>
      </c>
      <c r="M123" s="19">
        <v>29</v>
      </c>
      <c r="O123" s="21">
        <f t="shared" si="12"/>
        <v>195</v>
      </c>
      <c r="P123" s="25">
        <f t="shared" si="13"/>
        <v>11</v>
      </c>
      <c r="Q123" s="19">
        <f t="shared" si="14"/>
        <v>3</v>
      </c>
      <c r="R123" s="19">
        <f t="shared" si="15"/>
        <v>48.80000000000001</v>
      </c>
      <c r="T123" s="27">
        <f t="shared" si="16"/>
        <v>48.80000000000001</v>
      </c>
      <c r="U123" s="23">
        <f t="shared" si="17"/>
        <v>27.857142857142858</v>
      </c>
    </row>
    <row r="124" spans="2:21" ht="12.75" hidden="1">
      <c r="B124" s="3" t="s">
        <v>33</v>
      </c>
      <c r="G124" s="26"/>
      <c r="H124" s="26"/>
      <c r="I124" s="26"/>
      <c r="J124" s="26"/>
      <c r="O124" s="21">
        <f t="shared" si="12"/>
        <v>0</v>
      </c>
      <c r="P124" s="25">
        <f t="shared" si="13"/>
        <v>0</v>
      </c>
      <c r="Q124" s="19" t="e">
        <f t="shared" si="14"/>
        <v>#NUM!</v>
      </c>
      <c r="R124" s="19">
        <f t="shared" si="15"/>
        <v>243.8</v>
      </c>
      <c r="T124" s="27">
        <f t="shared" si="16"/>
        <v>243.8</v>
      </c>
      <c r="U124" s="23">
        <f t="shared" si="17"/>
        <v>0</v>
      </c>
    </row>
    <row r="125" spans="1:21" ht="12.75">
      <c r="A125">
        <v>13</v>
      </c>
      <c r="B125">
        <v>1387</v>
      </c>
      <c r="C125" t="str">
        <f>DGET(List3!$A$2:$E$1000,2,$B124:B125)</f>
        <v>Dočkal Lubomír</v>
      </c>
      <c r="D125" t="str">
        <f>DGET(List3!$A$2:$E$1000,3,$B124:$B125)</f>
        <v>SK GC Františkovy Lázně</v>
      </c>
      <c r="E125" s="4" t="str">
        <f>DGET(List3!$A$2:$E$1000,4,$B124:$B125)</f>
        <v>S</v>
      </c>
      <c r="F125" s="4">
        <f>DGET(List3!$A$2:$E$1000,5,$B124:$B125)</f>
        <v>3</v>
      </c>
      <c r="G125" s="26">
        <v>31</v>
      </c>
      <c r="H125" s="26">
        <v>26</v>
      </c>
      <c r="I125" s="26">
        <v>28</v>
      </c>
      <c r="J125" s="26">
        <v>29</v>
      </c>
      <c r="K125" s="19">
        <v>24</v>
      </c>
      <c r="L125" s="19">
        <v>27</v>
      </c>
      <c r="M125" s="19">
        <v>33</v>
      </c>
      <c r="O125" s="21">
        <f t="shared" si="12"/>
        <v>198</v>
      </c>
      <c r="P125" s="25">
        <f t="shared" si="13"/>
        <v>9</v>
      </c>
      <c r="Q125" s="19">
        <f t="shared" si="14"/>
        <v>5</v>
      </c>
      <c r="R125" s="19">
        <f t="shared" si="15"/>
        <v>45.80000000000001</v>
      </c>
      <c r="T125" s="27">
        <f t="shared" si="16"/>
        <v>45.80000000000001</v>
      </c>
      <c r="U125" s="23">
        <f t="shared" si="17"/>
        <v>28.285714285714285</v>
      </c>
    </row>
    <row r="126" spans="2:21" ht="12.75" hidden="1">
      <c r="B126" s="3" t="s">
        <v>33</v>
      </c>
      <c r="G126" s="26"/>
      <c r="H126" s="26"/>
      <c r="I126" s="26"/>
      <c r="J126" s="26"/>
      <c r="O126" s="21">
        <f t="shared" si="12"/>
        <v>0</v>
      </c>
      <c r="P126" s="25">
        <f t="shared" si="13"/>
        <v>0</v>
      </c>
      <c r="Q126" s="19" t="e">
        <f t="shared" si="14"/>
        <v>#NUM!</v>
      </c>
      <c r="R126" s="19">
        <f t="shared" si="15"/>
        <v>243.8</v>
      </c>
      <c r="T126" s="27">
        <f t="shared" si="16"/>
        <v>243.8</v>
      </c>
      <c r="U126" s="23">
        <f t="shared" si="17"/>
        <v>0</v>
      </c>
    </row>
    <row r="127" spans="1:21" ht="12.75">
      <c r="A127">
        <v>14</v>
      </c>
      <c r="B127">
        <v>908</v>
      </c>
      <c r="C127" t="str">
        <f>DGET(List3!$A$2:$E$1000,2,$B126:B127)</f>
        <v>Malík Milan</v>
      </c>
      <c r="D127" t="str">
        <f>DGET(List3!$A$2:$E$1000,3,$B126:$B127)</f>
        <v>SK TEMPO PRAHA</v>
      </c>
      <c r="E127" s="4" t="str">
        <f>DGET(List3!$A$2:$E$1000,4,$B126:$B127)</f>
        <v>S</v>
      </c>
      <c r="F127" s="4">
        <f>DGET(List3!$A$2:$E$1000,5,$B126:$B127)</f>
        <v>2</v>
      </c>
      <c r="G127" s="26">
        <v>31</v>
      </c>
      <c r="H127" s="26">
        <v>27</v>
      </c>
      <c r="I127" s="26">
        <v>32</v>
      </c>
      <c r="J127" s="26">
        <v>28</v>
      </c>
      <c r="K127" s="19">
        <v>25</v>
      </c>
      <c r="L127" s="19">
        <v>27</v>
      </c>
      <c r="M127" s="19">
        <v>30</v>
      </c>
      <c r="O127" s="21">
        <f t="shared" si="12"/>
        <v>200</v>
      </c>
      <c r="P127" s="25">
        <f t="shared" si="13"/>
        <v>7</v>
      </c>
      <c r="Q127" s="19">
        <f t="shared" si="14"/>
        <v>4</v>
      </c>
      <c r="R127" s="19">
        <f t="shared" si="15"/>
        <v>43.80000000000001</v>
      </c>
      <c r="T127" s="27">
        <f t="shared" si="16"/>
        <v>43.80000000000001</v>
      </c>
      <c r="U127" s="23">
        <f t="shared" si="17"/>
        <v>28.571428571428573</v>
      </c>
    </row>
    <row r="128" spans="2:21" ht="12.75" hidden="1">
      <c r="B128" s="3" t="s">
        <v>33</v>
      </c>
      <c r="G128" s="26"/>
      <c r="H128" s="26"/>
      <c r="I128" s="26"/>
      <c r="J128" s="26"/>
      <c r="O128" s="21">
        <f t="shared" si="12"/>
        <v>0</v>
      </c>
      <c r="P128" s="25">
        <f t="shared" si="13"/>
        <v>0</v>
      </c>
      <c r="Q128" s="19" t="e">
        <f t="shared" si="14"/>
        <v>#NUM!</v>
      </c>
      <c r="R128" s="19">
        <f t="shared" si="15"/>
        <v>243.8</v>
      </c>
      <c r="T128" s="27">
        <f t="shared" si="16"/>
        <v>243.8</v>
      </c>
      <c r="U128" s="23">
        <f t="shared" si="17"/>
        <v>0</v>
      </c>
    </row>
    <row r="129" spans="1:21" ht="12.75">
      <c r="A129">
        <v>15</v>
      </c>
      <c r="B129">
        <v>1799</v>
      </c>
      <c r="C129" t="str">
        <f>DGET(List3!$A$2:$E$1000,2,$B128:B129)</f>
        <v>Fried Zdeněk</v>
      </c>
      <c r="D129" t="str">
        <f>DGET(List3!$A$2:$E$1000,3,$B128:$B129)</f>
        <v>1. MGC Děkanka Praha</v>
      </c>
      <c r="E129" s="4" t="str">
        <f>DGET(List3!$A$2:$E$1000,4,$B128:$B129)</f>
        <v>S</v>
      </c>
      <c r="F129" s="4">
        <f>DGET(List3!$A$2:$E$1000,5,$B128:$B129)</f>
        <v>4</v>
      </c>
      <c r="G129" s="26">
        <v>28</v>
      </c>
      <c r="H129" s="26">
        <v>29</v>
      </c>
      <c r="I129" s="26">
        <v>27</v>
      </c>
      <c r="J129" s="26">
        <v>35</v>
      </c>
      <c r="K129" s="19">
        <v>31</v>
      </c>
      <c r="L129" s="19">
        <v>28</v>
      </c>
      <c r="M129" s="19">
        <v>28</v>
      </c>
      <c r="O129" s="21">
        <f t="shared" si="12"/>
        <v>206</v>
      </c>
      <c r="P129" s="25">
        <f t="shared" si="13"/>
        <v>8</v>
      </c>
      <c r="Q129" s="19">
        <f t="shared" si="14"/>
        <v>3</v>
      </c>
      <c r="R129" s="19">
        <f t="shared" si="15"/>
        <v>37.80000000000001</v>
      </c>
      <c r="T129" s="27">
        <f t="shared" si="16"/>
        <v>37.80000000000001</v>
      </c>
      <c r="U129" s="23">
        <f t="shared" si="17"/>
        <v>29.428571428571427</v>
      </c>
    </row>
    <row r="130" spans="2:21" ht="12.75" hidden="1">
      <c r="B130" s="3" t="s">
        <v>33</v>
      </c>
      <c r="G130" s="26"/>
      <c r="H130" s="26"/>
      <c r="I130" s="26"/>
      <c r="J130" s="26"/>
      <c r="O130" s="21">
        <f t="shared" si="12"/>
        <v>0</v>
      </c>
      <c r="P130" s="25">
        <f t="shared" si="13"/>
        <v>0</v>
      </c>
      <c r="Q130" s="19" t="e">
        <f t="shared" si="14"/>
        <v>#NUM!</v>
      </c>
      <c r="R130" s="19">
        <f t="shared" si="15"/>
        <v>243.8</v>
      </c>
      <c r="T130" s="27">
        <f t="shared" si="16"/>
        <v>243.8</v>
      </c>
      <c r="U130" s="23">
        <f t="shared" si="17"/>
        <v>0</v>
      </c>
    </row>
    <row r="131" spans="1:21" ht="12.75">
      <c r="A131">
        <v>16</v>
      </c>
      <c r="B131">
        <v>727</v>
      </c>
      <c r="C131" t="str">
        <f>DGET(List3!$A$2:$E$1000,2,$B130:B131)</f>
        <v>Šobor Jan</v>
      </c>
      <c r="D131" t="str">
        <f>DGET(List3!$A$2:$E$1000,3,$B130:$B131)</f>
        <v>SK TEMPO PRAHA</v>
      </c>
      <c r="E131" s="4" t="str">
        <f>DGET(List3!$A$2:$E$1000,4,$B130:$B131)</f>
        <v>S</v>
      </c>
      <c r="F131" s="4">
        <f>DGET(List3!$A$2:$E$1000,5,$B130:$B131)</f>
        <v>3</v>
      </c>
      <c r="G131" s="26">
        <v>30</v>
      </c>
      <c r="H131" s="26">
        <v>29</v>
      </c>
      <c r="I131" s="26">
        <v>36</v>
      </c>
      <c r="J131" s="26">
        <v>26</v>
      </c>
      <c r="K131" s="19">
        <v>32</v>
      </c>
      <c r="L131" s="19">
        <v>25</v>
      </c>
      <c r="M131" s="19">
        <v>30</v>
      </c>
      <c r="O131" s="21">
        <f t="shared" si="12"/>
        <v>208</v>
      </c>
      <c r="P131" s="25">
        <f t="shared" si="13"/>
        <v>11</v>
      </c>
      <c r="Q131" s="19">
        <f t="shared" si="14"/>
        <v>6</v>
      </c>
      <c r="R131" s="19">
        <f t="shared" si="15"/>
        <v>35.80000000000001</v>
      </c>
      <c r="T131" s="27">
        <f t="shared" si="16"/>
        <v>35.80000000000001</v>
      </c>
      <c r="U131" s="23">
        <f t="shared" si="17"/>
        <v>29.714285714285715</v>
      </c>
    </row>
    <row r="132" spans="2:21" ht="12.75" hidden="1">
      <c r="B132" s="3" t="s">
        <v>33</v>
      </c>
      <c r="G132" s="26"/>
      <c r="H132" s="26"/>
      <c r="I132" s="26"/>
      <c r="J132" s="26"/>
      <c r="O132" s="21">
        <f t="shared" si="12"/>
        <v>0</v>
      </c>
      <c r="P132" s="25">
        <f t="shared" si="13"/>
        <v>0</v>
      </c>
      <c r="Q132" s="19" t="e">
        <f t="shared" si="14"/>
        <v>#NUM!</v>
      </c>
      <c r="R132" s="19">
        <f t="shared" si="15"/>
        <v>243.8</v>
      </c>
      <c r="T132" s="27">
        <f t="shared" si="16"/>
        <v>243.8</v>
      </c>
      <c r="U132" s="23">
        <f t="shared" si="17"/>
        <v>0</v>
      </c>
    </row>
    <row r="133" spans="1:21" ht="12.75">
      <c r="A133">
        <v>17</v>
      </c>
      <c r="B133">
        <v>1071</v>
      </c>
      <c r="C133" t="str">
        <f>DGET(List3!$A$2:$E$1000,2,$B132:B133)</f>
        <v>Ticháček Miroslav</v>
      </c>
      <c r="D133" t="str">
        <f>DGET(List3!$A$2:$E$1000,3,$B132:$B133)</f>
        <v>SK TEMPO PRAHA</v>
      </c>
      <c r="E133" s="4" t="str">
        <f>DGET(List3!$A$2:$E$1000,4,$B132:$B133)</f>
        <v>S</v>
      </c>
      <c r="F133" s="4">
        <f>DGET(List3!$A$2:$E$1000,5,$B132:$B133)</f>
        <v>4</v>
      </c>
      <c r="G133" s="26">
        <v>32</v>
      </c>
      <c r="H133" s="26">
        <v>30</v>
      </c>
      <c r="I133" s="26">
        <v>32</v>
      </c>
      <c r="J133" s="26">
        <v>29</v>
      </c>
      <c r="K133" s="19">
        <v>32</v>
      </c>
      <c r="L133" s="19">
        <v>26</v>
      </c>
      <c r="M133" s="19">
        <v>29</v>
      </c>
      <c r="O133" s="21">
        <f t="shared" si="12"/>
        <v>210</v>
      </c>
      <c r="P133" s="25">
        <f t="shared" si="13"/>
        <v>6</v>
      </c>
      <c r="Q133" s="19">
        <f t="shared" si="14"/>
        <v>3</v>
      </c>
      <c r="R133" s="19">
        <f t="shared" si="15"/>
        <v>33.80000000000001</v>
      </c>
      <c r="T133" s="27">
        <f t="shared" si="16"/>
        <v>33.80000000000001</v>
      </c>
      <c r="U133" s="23">
        <f t="shared" si="17"/>
        <v>30</v>
      </c>
    </row>
    <row r="134" spans="2:21" ht="12.75" hidden="1">
      <c r="B134" s="3" t="s">
        <v>33</v>
      </c>
      <c r="G134" s="26"/>
      <c r="H134" s="26"/>
      <c r="I134" s="26"/>
      <c r="J134" s="26"/>
      <c r="O134" s="21">
        <f t="shared" si="12"/>
        <v>0</v>
      </c>
      <c r="P134" s="25">
        <f t="shared" si="13"/>
        <v>0</v>
      </c>
      <c r="Q134" s="19" t="e">
        <f t="shared" si="14"/>
        <v>#NUM!</v>
      </c>
      <c r="R134" s="19">
        <f t="shared" si="15"/>
        <v>243.8</v>
      </c>
      <c r="T134" s="27">
        <f t="shared" si="16"/>
        <v>243.8</v>
      </c>
      <c r="U134" s="23">
        <f t="shared" si="17"/>
        <v>0</v>
      </c>
    </row>
    <row r="135" spans="1:21" ht="12.75">
      <c r="A135">
        <v>18</v>
      </c>
      <c r="B135">
        <v>595</v>
      </c>
      <c r="C135" t="str">
        <f>DGET(List3!$A$2:$E$1000,2,$B134:B135)</f>
        <v>Šedek Jaroslav</v>
      </c>
      <c r="D135" t="str">
        <f>DGET(List3!$A$2:$E$1000,3,$B134:$B135)</f>
        <v>1. MGC Děkanka Praha</v>
      </c>
      <c r="E135" s="4" t="str">
        <f>DGET(List3!$A$2:$E$1000,4,$B134:$B135)</f>
        <v>S</v>
      </c>
      <c r="F135" s="4">
        <f>DGET(List3!$A$2:$E$1000,5,$B134:$B135)</f>
        <v>2</v>
      </c>
      <c r="G135" s="26">
        <v>28</v>
      </c>
      <c r="H135" s="26">
        <v>34</v>
      </c>
      <c r="I135" s="26">
        <v>36</v>
      </c>
      <c r="J135" s="26">
        <v>32</v>
      </c>
      <c r="K135" s="19">
        <v>26</v>
      </c>
      <c r="L135" s="19">
        <v>28</v>
      </c>
      <c r="M135" s="19">
        <v>26</v>
      </c>
      <c r="O135" s="21">
        <f t="shared" si="12"/>
        <v>210</v>
      </c>
      <c r="P135" s="25">
        <f t="shared" si="13"/>
        <v>10</v>
      </c>
      <c r="Q135" s="19">
        <f t="shared" si="14"/>
        <v>8</v>
      </c>
      <c r="R135" s="19">
        <f t="shared" si="15"/>
        <v>33.80000000000001</v>
      </c>
      <c r="T135" s="27">
        <f t="shared" si="16"/>
        <v>33.80000000000001</v>
      </c>
      <c r="U135" s="23">
        <f t="shared" si="17"/>
        <v>30</v>
      </c>
    </row>
    <row r="136" spans="2:21" ht="12.75" hidden="1">
      <c r="B136" s="3" t="s">
        <v>33</v>
      </c>
      <c r="G136" s="26"/>
      <c r="H136" s="26"/>
      <c r="I136" s="26"/>
      <c r="J136" s="26"/>
      <c r="O136" s="21">
        <f t="shared" si="12"/>
        <v>0</v>
      </c>
      <c r="P136" s="25">
        <f t="shared" si="13"/>
        <v>0</v>
      </c>
      <c r="Q136" s="19" t="e">
        <f t="shared" si="14"/>
        <v>#NUM!</v>
      </c>
      <c r="R136" s="19">
        <f t="shared" si="15"/>
        <v>243.8</v>
      </c>
      <c r="T136" s="27">
        <f t="shared" si="16"/>
        <v>243.8</v>
      </c>
      <c r="U136" s="23">
        <f t="shared" si="17"/>
        <v>0</v>
      </c>
    </row>
    <row r="137" spans="1:21" ht="12.75">
      <c r="A137">
        <v>19</v>
      </c>
      <c r="B137">
        <v>2614</v>
      </c>
      <c r="C137" t="str">
        <f>DGET(List3!$A$2:$E$1000,2,$B136:B137)</f>
        <v>Tomaštík Pavel</v>
      </c>
      <c r="D137" t="str">
        <f>DGET(List3!$A$2:$E$1000,3,$B136:$B137)</f>
        <v>MGK Ústí nad Labem</v>
      </c>
      <c r="E137" s="4" t="str">
        <f>DGET(List3!$A$2:$E$1000,4,$B136:$B137)</f>
        <v>S</v>
      </c>
      <c r="F137" s="4">
        <f>DGET(List3!$A$2:$E$1000,5,$B136:$B137)</f>
        <v>3</v>
      </c>
      <c r="G137" s="26">
        <v>40</v>
      </c>
      <c r="H137" s="26">
        <v>24</v>
      </c>
      <c r="I137" s="26">
        <v>31</v>
      </c>
      <c r="J137" s="26">
        <v>28</v>
      </c>
      <c r="K137" s="19">
        <v>39</v>
      </c>
      <c r="L137" s="19">
        <v>38</v>
      </c>
      <c r="M137" s="19">
        <v>27</v>
      </c>
      <c r="O137" s="21">
        <f t="shared" si="12"/>
        <v>227</v>
      </c>
      <c r="P137" s="25">
        <f t="shared" si="13"/>
        <v>16</v>
      </c>
      <c r="Q137" s="19">
        <f t="shared" si="14"/>
        <v>12</v>
      </c>
      <c r="R137" s="19">
        <f t="shared" si="15"/>
        <v>16.80000000000001</v>
      </c>
      <c r="T137" s="27">
        <f t="shared" si="16"/>
        <v>16.80000000000001</v>
      </c>
      <c r="U137" s="23">
        <f t="shared" si="17"/>
        <v>32.42857142857143</v>
      </c>
    </row>
    <row r="138" spans="2:21" ht="12.75" hidden="1">
      <c r="B138" s="3" t="s">
        <v>33</v>
      </c>
      <c r="G138" s="26"/>
      <c r="H138" s="26"/>
      <c r="I138" s="26"/>
      <c r="J138" s="26"/>
      <c r="O138" s="21">
        <f t="shared" si="12"/>
        <v>0</v>
      </c>
      <c r="P138" s="25">
        <f t="shared" si="13"/>
        <v>0</v>
      </c>
      <c r="Q138" s="19" t="e">
        <f t="shared" si="14"/>
        <v>#NUM!</v>
      </c>
      <c r="R138" s="19">
        <f t="shared" si="15"/>
        <v>243.8</v>
      </c>
      <c r="T138" s="27">
        <f t="shared" si="16"/>
        <v>243.8</v>
      </c>
      <c r="U138" s="23">
        <f t="shared" si="17"/>
        <v>0</v>
      </c>
    </row>
    <row r="139" spans="1:21" ht="12.75">
      <c r="A139">
        <v>20</v>
      </c>
      <c r="B139">
        <v>355</v>
      </c>
      <c r="C139" t="str">
        <f>DGET(List3!$A$2:$E$1000,2,$B138:B139)</f>
        <v>Rosendorf Karel</v>
      </c>
      <c r="D139" t="str">
        <f>DGET(List3!$A$2:$E$1000,3,$B138:$B139)</f>
        <v>SMG 2000</v>
      </c>
      <c r="E139" s="4" t="str">
        <f>DGET(List3!$A$2:$E$1000,4,$B138:$B139)</f>
        <v>S</v>
      </c>
      <c r="F139" s="4">
        <f>DGET(List3!$A$2:$E$1000,5,$B138:$B139)</f>
        <v>3</v>
      </c>
      <c r="G139" s="26">
        <v>35</v>
      </c>
      <c r="H139" s="26">
        <v>38</v>
      </c>
      <c r="I139" s="26">
        <v>35</v>
      </c>
      <c r="J139" s="26">
        <v>37</v>
      </c>
      <c r="K139" s="19">
        <v>37</v>
      </c>
      <c r="L139" s="19">
        <v>27</v>
      </c>
      <c r="M139" s="19">
        <v>27</v>
      </c>
      <c r="O139" s="21">
        <f t="shared" si="12"/>
        <v>236</v>
      </c>
      <c r="P139" s="25">
        <f t="shared" si="13"/>
        <v>11</v>
      </c>
      <c r="Q139" s="19">
        <f t="shared" si="14"/>
        <v>10</v>
      </c>
      <c r="R139" s="19">
        <v>8</v>
      </c>
      <c r="T139" s="27">
        <f t="shared" si="16"/>
        <v>8</v>
      </c>
      <c r="U139" s="23">
        <f t="shared" si="17"/>
        <v>33.714285714285715</v>
      </c>
    </row>
    <row r="140" spans="2:21" ht="12.75" hidden="1">
      <c r="B140" s="3" t="s">
        <v>33</v>
      </c>
      <c r="G140" s="26"/>
      <c r="H140" s="26"/>
      <c r="I140" s="26"/>
      <c r="J140" s="26"/>
      <c r="O140" s="21">
        <f t="shared" si="12"/>
        <v>0</v>
      </c>
      <c r="P140" s="25">
        <f t="shared" si="13"/>
        <v>0</v>
      </c>
      <c r="Q140" s="19" t="e">
        <f t="shared" si="14"/>
        <v>#NUM!</v>
      </c>
      <c r="R140" s="19">
        <f t="shared" si="15"/>
        <v>243.8</v>
      </c>
      <c r="T140" s="27">
        <f t="shared" si="16"/>
        <v>243.8</v>
      </c>
      <c r="U140" s="23">
        <f t="shared" si="17"/>
        <v>0</v>
      </c>
    </row>
    <row r="141" spans="1:21" ht="12.75">
      <c r="A141">
        <v>21</v>
      </c>
      <c r="B141">
        <v>2573</v>
      </c>
      <c r="C141" t="str">
        <f>DGET(List3!$A$2:$E$1000,2,$B140:B141)</f>
        <v>Rok Josef</v>
      </c>
      <c r="D141" t="str">
        <f>DGET(List3!$A$2:$E$1000,3,$B140:$B141)</f>
        <v>SK GC Františkovy Lázně</v>
      </c>
      <c r="E141" s="4" t="str">
        <f>DGET(List3!$A$2:$E$1000,4,$B140:$B141)</f>
        <v>S</v>
      </c>
      <c r="F141" s="4">
        <f>DGET(List3!$A$2:$E$1000,5,$B140:$B141)</f>
        <v>4</v>
      </c>
      <c r="G141" s="26">
        <v>36</v>
      </c>
      <c r="H141" s="26">
        <v>31</v>
      </c>
      <c r="I141" s="26">
        <v>31</v>
      </c>
      <c r="J141" s="26">
        <v>26</v>
      </c>
      <c r="K141" s="19">
        <v>32</v>
      </c>
      <c r="L141" s="19">
        <v>41</v>
      </c>
      <c r="M141" s="19">
        <v>39</v>
      </c>
      <c r="O141" s="21">
        <f t="shared" si="12"/>
        <v>236</v>
      </c>
      <c r="P141" s="25">
        <f t="shared" si="13"/>
        <v>15</v>
      </c>
      <c r="Q141" s="19">
        <f t="shared" si="14"/>
        <v>8</v>
      </c>
      <c r="R141" s="19">
        <v>8</v>
      </c>
      <c r="T141" s="27">
        <f t="shared" si="16"/>
        <v>8</v>
      </c>
      <c r="U141" s="23">
        <f t="shared" si="17"/>
        <v>33.714285714285715</v>
      </c>
    </row>
    <row r="142" spans="2:21" ht="12.75" hidden="1">
      <c r="B142" s="3" t="s">
        <v>33</v>
      </c>
      <c r="G142" s="26"/>
      <c r="H142" s="26"/>
      <c r="I142" s="26"/>
      <c r="J142" s="26"/>
      <c r="O142" s="21">
        <f t="shared" si="12"/>
        <v>0</v>
      </c>
      <c r="P142" s="25">
        <f>MAX(K142:N142)-MIN(K142:N142)</f>
        <v>0</v>
      </c>
      <c r="U142" s="23">
        <f>O142/4</f>
        <v>0</v>
      </c>
    </row>
    <row r="143" ht="12.75">
      <c r="P143" s="20"/>
    </row>
    <row r="144" spans="2:16" ht="15.75">
      <c r="B144" s="112" t="s">
        <v>520</v>
      </c>
      <c r="C144" s="112"/>
      <c r="D144" s="112"/>
      <c r="P144" s="20"/>
    </row>
    <row r="145" spans="2:21" ht="12.75">
      <c r="B145" s="3" t="s">
        <v>33</v>
      </c>
      <c r="C145" s="1" t="s">
        <v>0</v>
      </c>
      <c r="D145" s="1" t="s">
        <v>1</v>
      </c>
      <c r="E145" s="1" t="s">
        <v>2</v>
      </c>
      <c r="F145" s="1" t="s">
        <v>3</v>
      </c>
      <c r="G145" s="1" t="s">
        <v>4</v>
      </c>
      <c r="H145" s="1" t="s">
        <v>532</v>
      </c>
      <c r="I145" s="1" t="s">
        <v>5</v>
      </c>
      <c r="J145" s="1" t="s">
        <v>6</v>
      </c>
      <c r="K145" s="1" t="s">
        <v>7</v>
      </c>
      <c r="L145" s="1" t="s">
        <v>8</v>
      </c>
      <c r="M145" s="1" t="s">
        <v>523</v>
      </c>
      <c r="N145" s="1" t="s">
        <v>524</v>
      </c>
      <c r="O145" s="1" t="s">
        <v>9</v>
      </c>
      <c r="P145" s="1" t="s">
        <v>10</v>
      </c>
      <c r="Q145" s="1" t="s">
        <v>11</v>
      </c>
      <c r="R145" s="22" t="s">
        <v>529</v>
      </c>
      <c r="S145" s="1" t="s">
        <v>530</v>
      </c>
      <c r="T145" s="28" t="s">
        <v>531</v>
      </c>
      <c r="U145" s="1" t="s">
        <v>528</v>
      </c>
    </row>
    <row r="146" spans="1:21" ht="12.75">
      <c r="A146">
        <v>1</v>
      </c>
      <c r="B146">
        <v>2773</v>
      </c>
      <c r="C146" t="str">
        <f>DGET(List3!$A$2:$E$1000,2,$B145:B146)</f>
        <v>Souček Pavel</v>
      </c>
      <c r="D146" t="str">
        <f>DGET(List3!$A$2:$E$1000,3,$B145:$B146)</f>
        <v>SMG 2000</v>
      </c>
      <c r="E146" s="4" t="str">
        <f>DGET(List3!$A$2:$E$1000,4,$B145:$B146)</f>
        <v>J</v>
      </c>
      <c r="F146" s="4">
        <f>DGET(List3!$A$2:$E$1000,5,$B145:$B146)</f>
        <v>1</v>
      </c>
      <c r="G146" s="26">
        <v>24</v>
      </c>
      <c r="H146" s="26">
        <v>26</v>
      </c>
      <c r="I146" s="26">
        <v>27</v>
      </c>
      <c r="J146" s="26">
        <v>24</v>
      </c>
      <c r="K146" s="19">
        <v>23</v>
      </c>
      <c r="L146" s="19">
        <v>25</v>
      </c>
      <c r="M146" s="19">
        <v>22</v>
      </c>
      <c r="O146" s="21">
        <f>SUM(G146:N146)</f>
        <v>171</v>
      </c>
      <c r="P146" s="25">
        <f>MAX(G146:M146)-MIN(G146:M146)</f>
        <v>5</v>
      </c>
      <c r="Q146" s="19">
        <f aca="true" t="shared" si="18" ref="Q146:Q156">SMALL(G146:M146,6)-SMALL(G146:M146,2)</f>
        <v>3</v>
      </c>
      <c r="R146" s="19">
        <f>78-(O146-$K$173)</f>
        <v>72.80000000000001</v>
      </c>
      <c r="S146" s="19">
        <v>5</v>
      </c>
      <c r="T146" s="27">
        <f>R146+S146</f>
        <v>77.80000000000001</v>
      </c>
      <c r="U146" s="23">
        <f>O146/7</f>
        <v>24.428571428571427</v>
      </c>
    </row>
    <row r="147" spans="2:21" ht="12.75" hidden="1">
      <c r="B147" s="3" t="s">
        <v>33</v>
      </c>
      <c r="G147" s="26"/>
      <c r="H147" s="26"/>
      <c r="I147" s="26"/>
      <c r="J147" s="26"/>
      <c r="O147" s="21">
        <f aca="true" t="shared" si="19" ref="O147:O157">SUM(G147:N147)</f>
        <v>0</v>
      </c>
      <c r="P147" s="25">
        <f aca="true" t="shared" si="20" ref="P147:P157">MAX(K147:N147)-MIN(K147:N147)</f>
        <v>0</v>
      </c>
      <c r="Q147" s="19" t="e">
        <f t="shared" si="18"/>
        <v>#NUM!</v>
      </c>
      <c r="R147" s="19">
        <f aca="true" t="shared" si="21" ref="R147:R152">78-(O147-$K$173)</f>
        <v>243.8</v>
      </c>
      <c r="T147" s="27">
        <f aca="true" t="shared" si="22" ref="T147:T156">R147+S147</f>
        <v>243.8</v>
      </c>
      <c r="U147" s="23">
        <f aca="true" t="shared" si="23" ref="U147:U156">O147/7</f>
        <v>0</v>
      </c>
    </row>
    <row r="148" spans="1:21" ht="12.75">
      <c r="A148">
        <v>2</v>
      </c>
      <c r="B148">
        <v>2528</v>
      </c>
      <c r="C148" t="str">
        <f>DGET(List3!$A$2:$E$1000,2,$B147:B148)</f>
        <v>Čech Vladimír</v>
      </c>
      <c r="D148" t="str">
        <f>DGET(List3!$A$2:$E$1000,3,$B147:$B148)</f>
        <v>SMG 2000</v>
      </c>
      <c r="E148" s="4" t="str">
        <f>DGET(List3!$A$2:$E$1000,4,$B147:$B148)</f>
        <v>J</v>
      </c>
      <c r="F148" s="4">
        <f>DGET(List3!$A$2:$E$1000,5,$B147:$B148)</f>
        <v>3</v>
      </c>
      <c r="G148" s="26">
        <v>28</v>
      </c>
      <c r="H148" s="26">
        <v>24</v>
      </c>
      <c r="I148" s="26">
        <v>30</v>
      </c>
      <c r="J148" s="26">
        <v>23</v>
      </c>
      <c r="K148" s="19">
        <v>24</v>
      </c>
      <c r="L148" s="19">
        <v>27</v>
      </c>
      <c r="M148" s="19">
        <v>27</v>
      </c>
      <c r="O148" s="21">
        <f t="shared" si="19"/>
        <v>183</v>
      </c>
      <c r="P148" s="25">
        <f t="shared" si="20"/>
        <v>3</v>
      </c>
      <c r="Q148" s="19">
        <f t="shared" si="18"/>
        <v>4</v>
      </c>
      <c r="R148" s="19">
        <f t="shared" si="21"/>
        <v>60.80000000000001</v>
      </c>
      <c r="S148" s="19">
        <v>3</v>
      </c>
      <c r="T148" s="27">
        <f t="shared" si="22"/>
        <v>63.80000000000001</v>
      </c>
      <c r="U148" s="23">
        <f t="shared" si="23"/>
        <v>26.142857142857142</v>
      </c>
    </row>
    <row r="149" spans="2:21" ht="12.75" hidden="1">
      <c r="B149" s="3" t="s">
        <v>33</v>
      </c>
      <c r="G149" s="26"/>
      <c r="H149" s="26"/>
      <c r="I149" s="26"/>
      <c r="J149" s="26"/>
      <c r="O149" s="21">
        <f t="shared" si="19"/>
        <v>0</v>
      </c>
      <c r="P149" s="25">
        <f t="shared" si="20"/>
        <v>0</v>
      </c>
      <c r="Q149" s="19" t="e">
        <f t="shared" si="18"/>
        <v>#NUM!</v>
      </c>
      <c r="R149" s="19">
        <f t="shared" si="21"/>
        <v>243.8</v>
      </c>
      <c r="T149" s="27">
        <f t="shared" si="22"/>
        <v>243.8</v>
      </c>
      <c r="U149" s="23">
        <f t="shared" si="23"/>
        <v>0</v>
      </c>
    </row>
    <row r="150" spans="1:21" ht="12.75">
      <c r="A150">
        <v>3</v>
      </c>
      <c r="B150">
        <v>2590</v>
      </c>
      <c r="C150" t="str">
        <f>DGET(List3!$A$2:$E$1000,2,$B149:B150)</f>
        <v>Dobrovolná Karina</v>
      </c>
      <c r="D150" t="str">
        <f>DGET(List3!$A$2:$E$1000,3,$B149:$B150)</f>
        <v>TJ MTG Hraničář Cheb</v>
      </c>
      <c r="E150" s="4" t="str">
        <f>DGET(List3!$A$2:$E$1000,4,$B149:$B150)</f>
        <v>J</v>
      </c>
      <c r="F150" s="4" t="str">
        <f>DGET(List3!$A$2:$E$1000,5,$B149:$B150)</f>
        <v>M</v>
      </c>
      <c r="G150" s="26">
        <v>29</v>
      </c>
      <c r="H150" s="26">
        <v>24</v>
      </c>
      <c r="I150" s="26">
        <v>29</v>
      </c>
      <c r="J150" s="26">
        <v>22</v>
      </c>
      <c r="K150" s="19">
        <v>26</v>
      </c>
      <c r="L150" s="19">
        <v>27</v>
      </c>
      <c r="M150" s="19">
        <v>27</v>
      </c>
      <c r="O150" s="21">
        <f t="shared" si="19"/>
        <v>184</v>
      </c>
      <c r="P150" s="25">
        <f t="shared" si="20"/>
        <v>1</v>
      </c>
      <c r="Q150" s="19">
        <f t="shared" si="18"/>
        <v>5</v>
      </c>
      <c r="R150" s="19">
        <f t="shared" si="21"/>
        <v>59.80000000000001</v>
      </c>
      <c r="S150" s="19">
        <v>1</v>
      </c>
      <c r="T150" s="27">
        <f t="shared" si="22"/>
        <v>60.80000000000001</v>
      </c>
      <c r="U150" s="23">
        <f t="shared" si="23"/>
        <v>26.285714285714285</v>
      </c>
    </row>
    <row r="151" spans="2:21" ht="12.75" hidden="1">
      <c r="B151" s="3" t="s">
        <v>33</v>
      </c>
      <c r="G151" s="26"/>
      <c r="H151" s="26"/>
      <c r="I151" s="26"/>
      <c r="J151" s="26"/>
      <c r="O151" s="21">
        <f t="shared" si="19"/>
        <v>0</v>
      </c>
      <c r="P151" s="25">
        <f t="shared" si="20"/>
        <v>0</v>
      </c>
      <c r="Q151" s="19" t="e">
        <f t="shared" si="18"/>
        <v>#NUM!</v>
      </c>
      <c r="R151" s="19">
        <f t="shared" si="21"/>
        <v>243.8</v>
      </c>
      <c r="T151" s="27">
        <f t="shared" si="22"/>
        <v>243.8</v>
      </c>
      <c r="U151" s="23">
        <f t="shared" si="23"/>
        <v>0</v>
      </c>
    </row>
    <row r="152" spans="1:21" ht="12.75">
      <c r="A152">
        <v>4</v>
      </c>
      <c r="B152">
        <v>3011</v>
      </c>
      <c r="C152" t="str">
        <f>DGET(List3!$A$2:$E$1000,2,$B151:B152)</f>
        <v>Kubantová Lucie</v>
      </c>
      <c r="D152" t="str">
        <f>DGET(List3!$A$2:$E$1000,3,$B151:$B152)</f>
        <v>SK dráhový golf Chomutov</v>
      </c>
      <c r="E152" s="4" t="str">
        <f>DGET(List3!$A$2:$E$1000,4,$B151:$B152)</f>
        <v>J</v>
      </c>
      <c r="F152" s="4">
        <f>DGET(List3!$A$2:$E$1000,5,$B151:$B152)</f>
        <v>0</v>
      </c>
      <c r="G152" s="26">
        <v>28</v>
      </c>
      <c r="H152" s="26">
        <v>28</v>
      </c>
      <c r="I152" s="26">
        <v>26</v>
      </c>
      <c r="J152" s="26">
        <v>27</v>
      </c>
      <c r="K152" s="19">
        <v>28</v>
      </c>
      <c r="L152" s="19">
        <v>31</v>
      </c>
      <c r="M152" s="19">
        <v>27</v>
      </c>
      <c r="O152" s="21">
        <f t="shared" si="19"/>
        <v>195</v>
      </c>
      <c r="P152" s="25">
        <f t="shared" si="20"/>
        <v>4</v>
      </c>
      <c r="Q152" s="19">
        <f t="shared" si="18"/>
        <v>1</v>
      </c>
      <c r="R152" s="19">
        <f t="shared" si="21"/>
        <v>48.80000000000001</v>
      </c>
      <c r="T152" s="27">
        <f t="shared" si="22"/>
        <v>48.80000000000001</v>
      </c>
      <c r="U152" s="23">
        <f t="shared" si="23"/>
        <v>27.857142857142858</v>
      </c>
    </row>
    <row r="153" spans="2:21" ht="12.75" hidden="1">
      <c r="B153" s="3" t="s">
        <v>33</v>
      </c>
      <c r="G153" s="26"/>
      <c r="H153" s="26"/>
      <c r="I153" s="26"/>
      <c r="J153" s="26"/>
      <c r="O153" s="21">
        <f t="shared" si="19"/>
        <v>0</v>
      </c>
      <c r="P153" s="25">
        <f t="shared" si="20"/>
        <v>0</v>
      </c>
      <c r="Q153" s="19" t="e">
        <f t="shared" si="18"/>
        <v>#NUM!</v>
      </c>
      <c r="R153" s="19">
        <f>78-(O153-$K$173)</f>
        <v>243.8</v>
      </c>
      <c r="T153" s="27">
        <f t="shared" si="22"/>
        <v>243.8</v>
      </c>
      <c r="U153" s="23">
        <f t="shared" si="23"/>
        <v>0</v>
      </c>
    </row>
    <row r="154" spans="1:21" ht="12.75">
      <c r="A154">
        <v>5</v>
      </c>
      <c r="B154">
        <v>2694</v>
      </c>
      <c r="C154" t="str">
        <f>DGET(List3!$A$2:$E$1000,2,$B153:B154)</f>
        <v>Chládek Jan</v>
      </c>
      <c r="D154" t="str">
        <f>DGET(List3!$A$2:$E$1000,3,$B153:$B154)</f>
        <v>MGC Plzeň</v>
      </c>
      <c r="E154" s="4" t="str">
        <f>DGET(List3!$A$2:$E$1000,4,$B153:$B154)</f>
        <v>J</v>
      </c>
      <c r="F154" s="4">
        <f>DGET(List3!$A$2:$E$1000,5,$B153:$B154)</f>
        <v>2</v>
      </c>
      <c r="G154" s="26">
        <v>30</v>
      </c>
      <c r="H154" s="26">
        <v>26</v>
      </c>
      <c r="I154" s="26">
        <v>25</v>
      </c>
      <c r="J154" s="26">
        <v>34</v>
      </c>
      <c r="K154" s="19">
        <v>29</v>
      </c>
      <c r="L154" s="19">
        <v>22</v>
      </c>
      <c r="M154" s="19">
        <v>29</v>
      </c>
      <c r="O154" s="21">
        <f t="shared" si="19"/>
        <v>195</v>
      </c>
      <c r="P154" s="25">
        <f t="shared" si="20"/>
        <v>7</v>
      </c>
      <c r="Q154" s="19">
        <f t="shared" si="18"/>
        <v>5</v>
      </c>
      <c r="R154" s="19">
        <f>70-(O154-$K$173)</f>
        <v>40.80000000000001</v>
      </c>
      <c r="T154" s="27">
        <f t="shared" si="22"/>
        <v>40.80000000000001</v>
      </c>
      <c r="U154" s="23">
        <f t="shared" si="23"/>
        <v>27.857142857142858</v>
      </c>
    </row>
    <row r="155" spans="2:21" ht="12.75" hidden="1">
      <c r="B155" s="3" t="s">
        <v>33</v>
      </c>
      <c r="G155" s="26"/>
      <c r="H155" s="26"/>
      <c r="I155" s="26"/>
      <c r="J155" s="26"/>
      <c r="O155" s="21">
        <f t="shared" si="19"/>
        <v>0</v>
      </c>
      <c r="P155" s="25">
        <f t="shared" si="20"/>
        <v>0</v>
      </c>
      <c r="Q155" s="19" t="e">
        <f t="shared" si="18"/>
        <v>#NUM!</v>
      </c>
      <c r="R155" s="19">
        <f>70-(O155-$K$173)</f>
        <v>235.8</v>
      </c>
      <c r="T155" s="27">
        <f t="shared" si="22"/>
        <v>235.8</v>
      </c>
      <c r="U155" s="23">
        <f t="shared" si="23"/>
        <v>0</v>
      </c>
    </row>
    <row r="156" spans="1:21" ht="12.75">
      <c r="A156">
        <v>6</v>
      </c>
      <c r="B156">
        <v>3072</v>
      </c>
      <c r="C156" t="str">
        <f>DGET(List3!$A$2:$E$1000,2,$B155:B156)</f>
        <v>Libigerová Eva</v>
      </c>
      <c r="D156" t="str">
        <f>DGET(List3!$A$2:$E$1000,3,$B155:$B156)</f>
        <v>SK TEMPO PRAHA</v>
      </c>
      <c r="E156" s="4" t="str">
        <f>DGET(List3!$A$2:$E$1000,4,$B155:$B156)</f>
        <v>J</v>
      </c>
      <c r="F156" s="4">
        <f>DGET(List3!$A$2:$E$1000,5,$B155:$B156)</f>
        <v>5</v>
      </c>
      <c r="G156" s="26">
        <v>35</v>
      </c>
      <c r="H156" s="26">
        <v>33</v>
      </c>
      <c r="I156" s="26">
        <v>27</v>
      </c>
      <c r="J156" s="26">
        <v>32</v>
      </c>
      <c r="K156" s="19">
        <v>29</v>
      </c>
      <c r="L156" s="19">
        <v>24</v>
      </c>
      <c r="M156" s="19">
        <v>35</v>
      </c>
      <c r="O156" s="21">
        <f t="shared" si="19"/>
        <v>215</v>
      </c>
      <c r="P156" s="25">
        <f t="shared" si="20"/>
        <v>11</v>
      </c>
      <c r="Q156" s="19">
        <f t="shared" si="18"/>
        <v>8</v>
      </c>
      <c r="R156" s="19">
        <f>70-(O156-$K$173)</f>
        <v>20.80000000000001</v>
      </c>
      <c r="T156" s="27">
        <f t="shared" si="22"/>
        <v>20.80000000000001</v>
      </c>
      <c r="U156" s="23">
        <f t="shared" si="23"/>
        <v>30.714285714285715</v>
      </c>
    </row>
    <row r="157" spans="2:21" ht="12.75" hidden="1">
      <c r="B157" s="3" t="s">
        <v>33</v>
      </c>
      <c r="G157" s="26"/>
      <c r="H157" s="26"/>
      <c r="I157" s="26"/>
      <c r="J157" s="26"/>
      <c r="O157" s="21">
        <f t="shared" si="19"/>
        <v>0</v>
      </c>
      <c r="P157" s="25">
        <f t="shared" si="20"/>
        <v>0</v>
      </c>
      <c r="U157" s="23">
        <f>O157/4</f>
        <v>0</v>
      </c>
    </row>
    <row r="158" ht="12.75">
      <c r="P158" s="20"/>
    </row>
    <row r="159" spans="2:16" ht="15.75">
      <c r="B159" s="112" t="s">
        <v>521</v>
      </c>
      <c r="C159" s="112"/>
      <c r="D159" s="112"/>
      <c r="P159" s="20"/>
    </row>
    <row r="160" spans="2:21" ht="12.75">
      <c r="B160" s="3" t="s">
        <v>33</v>
      </c>
      <c r="C160" s="1" t="s">
        <v>0</v>
      </c>
      <c r="D160" s="1" t="s">
        <v>1</v>
      </c>
      <c r="E160" s="1" t="s">
        <v>2</v>
      </c>
      <c r="F160" s="1" t="s">
        <v>3</v>
      </c>
      <c r="G160" s="1" t="s">
        <v>4</v>
      </c>
      <c r="H160" s="1" t="s">
        <v>532</v>
      </c>
      <c r="I160" s="1" t="s">
        <v>5</v>
      </c>
      <c r="J160" s="1" t="s">
        <v>6</v>
      </c>
      <c r="K160" s="1" t="s">
        <v>7</v>
      </c>
      <c r="L160" s="1" t="s">
        <v>8</v>
      </c>
      <c r="M160" s="1" t="s">
        <v>523</v>
      </c>
      <c r="N160" s="1" t="s">
        <v>524</v>
      </c>
      <c r="O160" s="1" t="s">
        <v>9</v>
      </c>
      <c r="P160" s="1" t="s">
        <v>10</v>
      </c>
      <c r="Q160" s="1" t="s">
        <v>11</v>
      </c>
      <c r="R160" s="22" t="s">
        <v>529</v>
      </c>
      <c r="S160" s="1" t="s">
        <v>530</v>
      </c>
      <c r="T160" s="28" t="s">
        <v>531</v>
      </c>
      <c r="U160" s="1" t="s">
        <v>528</v>
      </c>
    </row>
    <row r="161" spans="1:21" ht="12.75">
      <c r="A161">
        <v>1</v>
      </c>
      <c r="B161">
        <v>2858</v>
      </c>
      <c r="C161" t="str">
        <f>DGET(List3!$A$2:$E$1000,2,$B160:B161)</f>
        <v>Škaloud Vít</v>
      </c>
      <c r="D161" t="str">
        <f>DGET(List3!$A$2:$E$1000,3,$B160:$B161)</f>
        <v>Golfclub 85 Rakovník</v>
      </c>
      <c r="E161" s="4" t="str">
        <f>DGET(List3!$A$2:$E$1000,4,$B160:$B161)</f>
        <v>Jž</v>
      </c>
      <c r="F161" s="4">
        <f>DGET(List3!$A$2:$E$1000,5,$B160:$B161)</f>
        <v>1</v>
      </c>
      <c r="G161" s="26">
        <v>26</v>
      </c>
      <c r="H161" s="26">
        <v>28</v>
      </c>
      <c r="I161" s="26">
        <v>25</v>
      </c>
      <c r="J161" s="26">
        <v>29</v>
      </c>
      <c r="K161" s="19">
        <v>26</v>
      </c>
      <c r="L161" s="19">
        <v>26</v>
      </c>
      <c r="M161" s="19">
        <v>27</v>
      </c>
      <c r="O161" s="21">
        <f>SUM(G161:N161)</f>
        <v>187</v>
      </c>
      <c r="P161" s="25">
        <f>MAX(G161:M161)-MIN(G161:M161)</f>
        <v>4</v>
      </c>
      <c r="Q161" s="19">
        <f aca="true" t="shared" si="24" ref="Q161:Q169">SMALL(G161:M161,6)-SMALL(G161:M161,2)</f>
        <v>2</v>
      </c>
      <c r="R161" s="19">
        <f>78-(O161-$K$173)</f>
        <v>56.80000000000001</v>
      </c>
      <c r="S161" s="19">
        <v>5</v>
      </c>
      <c r="T161" s="27">
        <f>R161+S161</f>
        <v>61.80000000000001</v>
      </c>
      <c r="U161" s="23">
        <f>O161/7</f>
        <v>26.714285714285715</v>
      </c>
    </row>
    <row r="162" spans="2:21" ht="12.75" hidden="1">
      <c r="B162" s="3" t="s">
        <v>33</v>
      </c>
      <c r="G162" s="26"/>
      <c r="H162" s="26"/>
      <c r="I162" s="26"/>
      <c r="J162" s="26"/>
      <c r="O162" s="21">
        <f aca="true" t="shared" si="25" ref="O162:O171">SUM(G162:N162)</f>
        <v>0</v>
      </c>
      <c r="P162" s="25">
        <f aca="true" t="shared" si="26" ref="P162:P169">MAX(G162:M162)-MIN(G162:M162)</f>
        <v>0</v>
      </c>
      <c r="Q162" s="19" t="e">
        <f t="shared" si="24"/>
        <v>#NUM!</v>
      </c>
      <c r="R162" s="19">
        <f aca="true" t="shared" si="27" ref="R162:R169">78-(O162-$K$173)</f>
        <v>243.8</v>
      </c>
      <c r="T162" s="27">
        <f aca="true" t="shared" si="28" ref="T162:T170">R162+S162</f>
        <v>243.8</v>
      </c>
      <c r="U162" s="23">
        <f aca="true" t="shared" si="29" ref="U162:U169">O162/7</f>
        <v>0</v>
      </c>
    </row>
    <row r="163" spans="1:21" ht="12.75">
      <c r="A163">
        <v>2</v>
      </c>
      <c r="B163">
        <v>2789</v>
      </c>
      <c r="C163" t="str">
        <f>DGET(List3!$A$2:$E$1000,2,$B162:B163)</f>
        <v>Fryšová Anna</v>
      </c>
      <c r="D163" t="str">
        <f>DGET(List3!$A$2:$E$1000,3,$B162:$B163)</f>
        <v>TJ MTG Hraničář Cheb</v>
      </c>
      <c r="E163" s="4" t="str">
        <f>DGET(List3!$A$2:$E$1000,4,$B162:$B163)</f>
        <v>Jž</v>
      </c>
      <c r="F163" s="4">
        <f>DGET(List3!$A$2:$E$1000,5,$B162:$B163)</f>
        <v>2</v>
      </c>
      <c r="G163" s="26">
        <v>35</v>
      </c>
      <c r="H163" s="26">
        <v>29</v>
      </c>
      <c r="I163" s="26">
        <v>29</v>
      </c>
      <c r="J163" s="26">
        <v>29</v>
      </c>
      <c r="K163" s="19">
        <v>27</v>
      </c>
      <c r="L163" s="19">
        <v>37</v>
      </c>
      <c r="M163" s="19">
        <v>27</v>
      </c>
      <c r="O163" s="21">
        <f t="shared" si="25"/>
        <v>213</v>
      </c>
      <c r="P163" s="25">
        <f t="shared" si="26"/>
        <v>10</v>
      </c>
      <c r="Q163" s="19">
        <f t="shared" si="24"/>
        <v>8</v>
      </c>
      <c r="R163" s="19">
        <f t="shared" si="27"/>
        <v>30.80000000000001</v>
      </c>
      <c r="S163" s="19">
        <v>3</v>
      </c>
      <c r="T163" s="27">
        <f t="shared" si="28"/>
        <v>33.80000000000001</v>
      </c>
      <c r="U163" s="23">
        <f t="shared" si="29"/>
        <v>30.428571428571427</v>
      </c>
    </row>
    <row r="164" spans="2:21" ht="12.75" hidden="1">
      <c r="B164" s="3" t="s">
        <v>33</v>
      </c>
      <c r="G164" s="26"/>
      <c r="H164" s="26"/>
      <c r="I164" s="26"/>
      <c r="J164" s="26"/>
      <c r="O164" s="21">
        <f t="shared" si="25"/>
        <v>0</v>
      </c>
      <c r="P164" s="25">
        <f t="shared" si="26"/>
        <v>0</v>
      </c>
      <c r="Q164" s="19" t="e">
        <f t="shared" si="24"/>
        <v>#NUM!</v>
      </c>
      <c r="R164" s="19">
        <f t="shared" si="27"/>
        <v>243.8</v>
      </c>
      <c r="T164" s="27">
        <f t="shared" si="28"/>
        <v>243.8</v>
      </c>
      <c r="U164" s="23">
        <f t="shared" si="29"/>
        <v>0</v>
      </c>
    </row>
    <row r="165" spans="1:21" ht="12.75">
      <c r="A165">
        <v>3</v>
      </c>
      <c r="B165">
        <v>3183</v>
      </c>
      <c r="C165" t="str">
        <f>DGET(List3!$A$2:$E$1000,2,$B164:B165)</f>
        <v>Berka Lukáš</v>
      </c>
      <c r="D165" t="str">
        <f>DGET(List3!$A$2:$E$1000,3,$B164:$B165)</f>
        <v>MGC Hradečtí Orli</v>
      </c>
      <c r="E165" s="4" t="str">
        <f>DGET(List3!$A$2:$E$1000,4,$B164:$B165)</f>
        <v>Jž</v>
      </c>
      <c r="F165" s="4">
        <f>DGET(List3!$A$2:$E$1000,5,$B164:$B165)</f>
        <v>0</v>
      </c>
      <c r="G165" s="26">
        <v>34</v>
      </c>
      <c r="H165" s="26">
        <v>32</v>
      </c>
      <c r="I165" s="26">
        <v>28</v>
      </c>
      <c r="J165" s="26">
        <v>35</v>
      </c>
      <c r="K165" s="19">
        <v>30</v>
      </c>
      <c r="L165" s="19">
        <v>34</v>
      </c>
      <c r="M165" s="19">
        <v>30</v>
      </c>
      <c r="O165" s="21">
        <f t="shared" si="25"/>
        <v>223</v>
      </c>
      <c r="P165" s="25">
        <f t="shared" si="26"/>
        <v>7</v>
      </c>
      <c r="Q165" s="19">
        <f t="shared" si="24"/>
        <v>4</v>
      </c>
      <c r="R165" s="19">
        <f t="shared" si="27"/>
        <v>20.80000000000001</v>
      </c>
      <c r="S165" s="19">
        <v>1</v>
      </c>
      <c r="T165" s="27">
        <f t="shared" si="28"/>
        <v>21.80000000000001</v>
      </c>
      <c r="U165" s="23">
        <f t="shared" si="29"/>
        <v>31.857142857142858</v>
      </c>
    </row>
    <row r="166" spans="2:21" ht="12.75" hidden="1">
      <c r="B166" s="3" t="s">
        <v>33</v>
      </c>
      <c r="G166" s="26"/>
      <c r="H166" s="26"/>
      <c r="I166" s="26"/>
      <c r="J166" s="26"/>
      <c r="O166" s="21">
        <f t="shared" si="25"/>
        <v>0</v>
      </c>
      <c r="P166" s="25">
        <f t="shared" si="26"/>
        <v>0</v>
      </c>
      <c r="Q166" s="19" t="e">
        <f t="shared" si="24"/>
        <v>#NUM!</v>
      </c>
      <c r="R166" s="19">
        <f t="shared" si="27"/>
        <v>243.8</v>
      </c>
      <c r="T166" s="27">
        <f t="shared" si="28"/>
        <v>243.8</v>
      </c>
      <c r="U166" s="23">
        <f t="shared" si="29"/>
        <v>0</v>
      </c>
    </row>
    <row r="167" spans="1:21" ht="12.75">
      <c r="A167">
        <v>4</v>
      </c>
      <c r="B167">
        <v>3047</v>
      </c>
      <c r="C167" t="str">
        <f>DGET(List3!$A$2:$E$1000,2,$B166:B167)</f>
        <v>Bertels David</v>
      </c>
      <c r="D167" t="str">
        <f>DGET(List3!$A$2:$E$1000,3,$B166:$B167)</f>
        <v>MGC Hradečtí Orli</v>
      </c>
      <c r="E167" s="4" t="str">
        <f>DGET(List3!$A$2:$E$1000,4,$B166:$B167)</f>
        <v>Jž</v>
      </c>
      <c r="F167" s="4">
        <f>DGET(List3!$A$2:$E$1000,5,$B166:$B167)</f>
        <v>5</v>
      </c>
      <c r="G167" s="26">
        <v>35</v>
      </c>
      <c r="H167" s="26">
        <v>35</v>
      </c>
      <c r="I167" s="26">
        <v>27</v>
      </c>
      <c r="J167" s="26">
        <v>39</v>
      </c>
      <c r="K167" s="19">
        <v>27</v>
      </c>
      <c r="L167" s="19">
        <v>34</v>
      </c>
      <c r="M167" s="19">
        <v>30</v>
      </c>
      <c r="O167" s="21">
        <f t="shared" si="25"/>
        <v>227</v>
      </c>
      <c r="P167" s="25">
        <f t="shared" si="26"/>
        <v>12</v>
      </c>
      <c r="Q167" s="19">
        <f t="shared" si="24"/>
        <v>8</v>
      </c>
      <c r="R167" s="19">
        <f t="shared" si="27"/>
        <v>16.80000000000001</v>
      </c>
      <c r="T167" s="27">
        <f t="shared" si="28"/>
        <v>16.80000000000001</v>
      </c>
      <c r="U167" s="23">
        <f t="shared" si="29"/>
        <v>32.42857142857143</v>
      </c>
    </row>
    <row r="168" spans="2:21" ht="12.75" hidden="1">
      <c r="B168" s="3" t="s">
        <v>33</v>
      </c>
      <c r="G168" s="26"/>
      <c r="H168" s="26"/>
      <c r="I168" s="26"/>
      <c r="J168" s="26"/>
      <c r="O168" s="21">
        <f t="shared" si="25"/>
        <v>0</v>
      </c>
      <c r="P168" s="25">
        <f t="shared" si="26"/>
        <v>0</v>
      </c>
      <c r="Q168" s="19" t="e">
        <f t="shared" si="24"/>
        <v>#NUM!</v>
      </c>
      <c r="R168" s="19">
        <f t="shared" si="27"/>
        <v>243.8</v>
      </c>
      <c r="T168" s="27">
        <f t="shared" si="28"/>
        <v>243.8</v>
      </c>
      <c r="U168" s="23">
        <f t="shared" si="29"/>
        <v>0</v>
      </c>
    </row>
    <row r="169" spans="1:21" ht="12.75">
      <c r="A169">
        <v>5</v>
      </c>
      <c r="B169">
        <v>3070</v>
      </c>
      <c r="C169" t="str">
        <f>DGET(List3!$A$2:$E$1000,2,$B168:B169)</f>
        <v>Petrů Martin</v>
      </c>
      <c r="D169" t="str">
        <f>DGET(List3!$A$2:$E$1000,3,$B168:$B169)</f>
        <v>SK dráhový golf Chomutov</v>
      </c>
      <c r="E169" s="4" t="str">
        <f>DGET(List3!$A$2:$E$1000,4,$B168:$B169)</f>
        <v>Jž</v>
      </c>
      <c r="F169" s="4">
        <f>DGET(List3!$A$2:$E$1000,5,$B168:$B169)</f>
        <v>0</v>
      </c>
      <c r="G169" s="26">
        <v>28</v>
      </c>
      <c r="H169" s="26">
        <v>36</v>
      </c>
      <c r="I169" s="26">
        <v>34</v>
      </c>
      <c r="J169" s="26">
        <v>28</v>
      </c>
      <c r="K169" s="19">
        <v>36</v>
      </c>
      <c r="L169" s="19">
        <v>34</v>
      </c>
      <c r="M169" s="19">
        <v>32</v>
      </c>
      <c r="O169" s="21">
        <f t="shared" si="25"/>
        <v>228</v>
      </c>
      <c r="P169" s="25">
        <f t="shared" si="26"/>
        <v>8</v>
      </c>
      <c r="Q169" s="19">
        <f t="shared" si="24"/>
        <v>8</v>
      </c>
      <c r="R169" s="19">
        <f t="shared" si="27"/>
        <v>15.800000000000011</v>
      </c>
      <c r="T169" s="27">
        <f t="shared" si="28"/>
        <v>15.800000000000011</v>
      </c>
      <c r="U169" s="23">
        <f t="shared" si="29"/>
        <v>32.57142857142857</v>
      </c>
    </row>
    <row r="170" spans="2:21" ht="12.75" hidden="1">
      <c r="B170" s="3" t="s">
        <v>33</v>
      </c>
      <c r="G170" s="26"/>
      <c r="H170" s="26"/>
      <c r="I170" s="26"/>
      <c r="J170" s="26"/>
      <c r="O170" s="21">
        <f t="shared" si="25"/>
        <v>0</v>
      </c>
      <c r="P170" s="25">
        <f>MAX(K170:N170)-MIN(K170:N170)</f>
        <v>0</v>
      </c>
      <c r="T170" s="27">
        <f t="shared" si="28"/>
        <v>0</v>
      </c>
      <c r="U170" s="23">
        <f>O170/4</f>
        <v>0</v>
      </c>
    </row>
    <row r="171" spans="2:15" ht="12.75" hidden="1">
      <c r="B171" s="3" t="s">
        <v>33</v>
      </c>
      <c r="O171" s="21">
        <f t="shared" si="25"/>
        <v>0</v>
      </c>
    </row>
    <row r="172" ht="12.75">
      <c r="B172" s="3"/>
    </row>
    <row r="173" spans="3:18" ht="12.75">
      <c r="C173" s="18" t="s">
        <v>525</v>
      </c>
      <c r="D173" s="6" t="str">
        <f>F180</f>
        <v>22,2</v>
      </c>
      <c r="E173" s="111" t="s">
        <v>527</v>
      </c>
      <c r="F173" s="111"/>
      <c r="G173" s="111"/>
      <c r="H173" s="111"/>
      <c r="I173" s="111"/>
      <c r="J173" s="111"/>
      <c r="K173" s="21">
        <f>(O4+O6+O10+O12+O8)/5</f>
        <v>165.8</v>
      </c>
      <c r="M173" s="24"/>
      <c r="N173" s="24" t="s">
        <v>537</v>
      </c>
      <c r="R173" s="102">
        <v>8</v>
      </c>
    </row>
    <row r="174" spans="2:6" ht="12.75">
      <c r="B174" s="3"/>
      <c r="C174" s="18" t="s">
        <v>526</v>
      </c>
      <c r="D174" s="6" t="s">
        <v>582</v>
      </c>
      <c r="E174" s="4">
        <f>COUNTIF($F$4:$F$67,"M")</f>
        <v>0</v>
      </c>
      <c r="F174" s="4">
        <f>E174*1</f>
        <v>0</v>
      </c>
    </row>
    <row r="175" spans="4:6" ht="12.75">
      <c r="D175" s="18" t="s">
        <v>533</v>
      </c>
      <c r="E175" s="4">
        <f>COUNTIF($F$4:$F$67,"1")</f>
        <v>5</v>
      </c>
      <c r="F175" s="4">
        <f>E175*1</f>
        <v>5</v>
      </c>
    </row>
    <row r="176" spans="2:6" ht="12.75">
      <c r="B176" s="3"/>
      <c r="D176" s="18" t="s">
        <v>534</v>
      </c>
      <c r="E176" s="4">
        <f>COUNTIF($F$4:$F$67,"2")</f>
        <v>10</v>
      </c>
      <c r="F176" s="4">
        <f>E176*0.8</f>
        <v>8</v>
      </c>
    </row>
    <row r="177" spans="4:6" ht="12.75">
      <c r="D177" s="18" t="s">
        <v>535</v>
      </c>
      <c r="E177" s="4">
        <f>COUNTIF($F$4:$F$67,"3")</f>
        <v>13</v>
      </c>
      <c r="F177" s="103" t="s">
        <v>583</v>
      </c>
    </row>
    <row r="178" spans="2:6" ht="12.75">
      <c r="B178" s="3"/>
      <c r="D178" s="18" t="s">
        <v>536</v>
      </c>
      <c r="E178" s="4">
        <f>COUNTIF($F$4:$F$67,"4")</f>
        <v>2</v>
      </c>
      <c r="F178" s="103" t="s">
        <v>584</v>
      </c>
    </row>
    <row r="179" spans="4:6" ht="12.75">
      <c r="D179">
        <v>0</v>
      </c>
      <c r="E179" s="4">
        <f>COUNTIF($F$4:$F$67,"0")</f>
        <v>2</v>
      </c>
      <c r="F179" s="103" t="s">
        <v>585</v>
      </c>
    </row>
    <row r="180" spans="2:6" ht="12.75">
      <c r="B180" s="3"/>
      <c r="E180" s="4">
        <f>SUM(E174:E179)</f>
        <v>32</v>
      </c>
      <c r="F180" s="103" t="s">
        <v>586</v>
      </c>
    </row>
    <row r="182" ht="12.75">
      <c r="B182" s="3"/>
    </row>
    <row r="184" ht="12.75">
      <c r="B184" s="3"/>
    </row>
    <row r="186" ht="12.75">
      <c r="B186" s="3"/>
    </row>
    <row r="188" ht="12.75">
      <c r="B188" s="3"/>
    </row>
    <row r="189" ht="12.75">
      <c r="B189" s="3"/>
    </row>
    <row r="191" ht="12.75">
      <c r="B191" s="3"/>
    </row>
    <row r="193" ht="12.75">
      <c r="B193" s="3"/>
    </row>
    <row r="195" ht="12.75">
      <c r="B195" s="3"/>
    </row>
    <row r="197" ht="12.75">
      <c r="B197" s="3"/>
    </row>
    <row r="199" ht="12.75">
      <c r="B199" s="3"/>
    </row>
    <row r="201" ht="12.75">
      <c r="B201" s="3"/>
    </row>
    <row r="203" ht="12.75">
      <c r="B203" s="3"/>
    </row>
    <row r="205" ht="12.75">
      <c r="B205" s="3"/>
    </row>
    <row r="207" ht="12.75">
      <c r="B207" s="3"/>
    </row>
    <row r="209" ht="12.75">
      <c r="B209" s="3"/>
    </row>
    <row r="211" ht="12.75">
      <c r="B211" s="3"/>
    </row>
    <row r="213" ht="12.75">
      <c r="B213" s="3"/>
    </row>
    <row r="215" ht="12.75">
      <c r="B215" s="3"/>
    </row>
    <row r="217" ht="12.75">
      <c r="B217" s="3"/>
    </row>
    <row r="219" ht="12.75">
      <c r="B219" s="3"/>
    </row>
    <row r="221" ht="12.75">
      <c r="B221" s="3"/>
    </row>
    <row r="223" ht="12.75">
      <c r="B223" s="3"/>
    </row>
    <row r="225" ht="12.75">
      <c r="B225" s="3"/>
    </row>
    <row r="226" ht="12.75">
      <c r="B226" s="3"/>
    </row>
    <row r="228" ht="12.75">
      <c r="B228" s="3"/>
    </row>
    <row r="230" ht="12.75">
      <c r="B230" s="3"/>
    </row>
    <row r="232" ht="12.75">
      <c r="B232" s="3"/>
    </row>
    <row r="234" ht="12.75">
      <c r="B234" s="3"/>
    </row>
    <row r="236" ht="12.75">
      <c r="B236" s="3"/>
    </row>
    <row r="238" ht="12.75">
      <c r="B238" s="3"/>
    </row>
    <row r="240" ht="12.75">
      <c r="B240" s="3"/>
    </row>
    <row r="242" ht="12.75">
      <c r="B242" s="3"/>
    </row>
    <row r="244" ht="12.75">
      <c r="B244" s="3"/>
    </row>
    <row r="245" ht="12.75">
      <c r="B245" s="3"/>
    </row>
    <row r="247" ht="12.75">
      <c r="B247" s="3"/>
    </row>
    <row r="249" ht="12.75">
      <c r="B249" s="3"/>
    </row>
    <row r="251" ht="12.75">
      <c r="B251" s="3"/>
    </row>
    <row r="253" ht="12.75">
      <c r="B253" s="3"/>
    </row>
    <row r="255" ht="12.75">
      <c r="B255" s="3"/>
    </row>
    <row r="257" ht="12.75">
      <c r="B257" s="3"/>
    </row>
    <row r="259" ht="12.75">
      <c r="B259" s="3"/>
    </row>
    <row r="261" ht="12.75">
      <c r="B261" s="3"/>
    </row>
    <row r="263" ht="12.75">
      <c r="B263" s="3"/>
    </row>
    <row r="265" ht="12.75">
      <c r="B265" s="3"/>
    </row>
    <row r="267" ht="12.75">
      <c r="B267" s="3"/>
    </row>
    <row r="269" ht="12.75">
      <c r="B269" s="3"/>
    </row>
    <row r="271" ht="12.75">
      <c r="B271" s="3"/>
    </row>
    <row r="273" ht="12.75">
      <c r="B273" s="3"/>
    </row>
    <row r="275" ht="12.75">
      <c r="B275" s="3"/>
    </row>
    <row r="277" ht="12.75">
      <c r="B277" s="3"/>
    </row>
    <row r="279" ht="12.75">
      <c r="B279" s="3"/>
    </row>
    <row r="281" ht="12.75">
      <c r="B281" s="3"/>
    </row>
    <row r="282" ht="12.75">
      <c r="B282" s="3"/>
    </row>
    <row r="284" ht="12.75">
      <c r="B284" s="3"/>
    </row>
    <row r="286" ht="12.75">
      <c r="B286" s="3"/>
    </row>
    <row r="288" ht="12.75">
      <c r="B288" s="3"/>
    </row>
    <row r="290" ht="12.75">
      <c r="B290" s="3"/>
    </row>
    <row r="292" ht="12.75">
      <c r="B292" s="3"/>
    </row>
    <row r="294" ht="12.75">
      <c r="B294" s="3"/>
    </row>
    <row r="296" ht="12.75">
      <c r="B296" s="3"/>
    </row>
    <row r="298" ht="12.75">
      <c r="B298" s="3"/>
    </row>
    <row r="300" ht="12.75">
      <c r="B300" s="3"/>
    </row>
    <row r="301" ht="12.75">
      <c r="B301" s="3"/>
    </row>
    <row r="303" ht="12.75">
      <c r="B303" s="3"/>
    </row>
    <row r="305" ht="12.75">
      <c r="B305" s="3"/>
    </row>
    <row r="307" ht="12.75">
      <c r="B307" s="3"/>
    </row>
    <row r="309" ht="12.75">
      <c r="B309" s="3"/>
    </row>
    <row r="311" ht="12.75">
      <c r="B311" s="3"/>
    </row>
    <row r="313" ht="12.75">
      <c r="B313" s="3"/>
    </row>
    <row r="315" ht="12.75">
      <c r="B315" s="3"/>
    </row>
    <row r="317" ht="12.75">
      <c r="B317" s="3"/>
    </row>
    <row r="319" ht="12.75">
      <c r="B319" s="3"/>
    </row>
    <row r="321" ht="12.75">
      <c r="B321" s="3"/>
    </row>
    <row r="323" ht="12.75">
      <c r="B323" s="3"/>
    </row>
    <row r="325" ht="12.75">
      <c r="B325" s="3"/>
    </row>
    <row r="327" ht="12.75">
      <c r="B327" s="3"/>
    </row>
    <row r="329" ht="12.75">
      <c r="B329" s="3"/>
    </row>
    <row r="331" ht="12.75">
      <c r="B331" s="3"/>
    </row>
    <row r="333" ht="12.75">
      <c r="B333" s="3"/>
    </row>
    <row r="335" ht="12.75">
      <c r="B335" s="3"/>
    </row>
    <row r="337" ht="12.75">
      <c r="B337" s="3"/>
    </row>
    <row r="338" ht="12.75">
      <c r="B338" s="3"/>
    </row>
    <row r="340" ht="12.75">
      <c r="B340" s="3"/>
    </row>
    <row r="342" ht="12.75">
      <c r="B342" s="3"/>
    </row>
    <row r="344" ht="12.75">
      <c r="B344" s="3"/>
    </row>
    <row r="346" ht="12.75">
      <c r="B346" s="3"/>
    </row>
    <row r="348" ht="12.75">
      <c r="B348" s="3"/>
    </row>
    <row r="350" ht="12.75">
      <c r="B350" s="3"/>
    </row>
    <row r="352" ht="12.75">
      <c r="B352" s="3"/>
    </row>
    <row r="354" ht="12.75">
      <c r="B354" s="3"/>
    </row>
    <row r="356" ht="12.75">
      <c r="B356" s="3"/>
    </row>
    <row r="357" ht="12.75">
      <c r="B357" s="3"/>
    </row>
    <row r="359" ht="12.75">
      <c r="B359" s="3"/>
    </row>
    <row r="361" ht="12.75">
      <c r="B361" s="3"/>
    </row>
    <row r="363" ht="12.75">
      <c r="B363" s="3"/>
    </row>
    <row r="365" ht="12.75">
      <c r="B365" s="3"/>
    </row>
    <row r="367" ht="12.75">
      <c r="B367" s="3"/>
    </row>
    <row r="369" ht="12.75">
      <c r="B369" s="3"/>
    </row>
    <row r="371" ht="12.75">
      <c r="B371" s="3"/>
    </row>
    <row r="373" ht="12.75">
      <c r="B373" s="3"/>
    </row>
    <row r="375" ht="12.75">
      <c r="B375" s="3"/>
    </row>
    <row r="377" ht="12.75">
      <c r="B377" s="3"/>
    </row>
    <row r="379" ht="12.75">
      <c r="B379" s="3"/>
    </row>
    <row r="381" ht="12.75">
      <c r="B381" s="3"/>
    </row>
    <row r="383" ht="12.75">
      <c r="B383" s="3"/>
    </row>
    <row r="385" ht="12.75">
      <c r="B385" s="3"/>
    </row>
    <row r="387" ht="12.75">
      <c r="B387" s="3"/>
    </row>
    <row r="389" ht="12.75">
      <c r="B389" s="3"/>
    </row>
    <row r="391" ht="12.75">
      <c r="B391" s="3"/>
    </row>
    <row r="393" ht="12.75">
      <c r="B393" s="3"/>
    </row>
    <row r="394" ht="12.75">
      <c r="B394" s="3"/>
    </row>
    <row r="396" ht="12.75">
      <c r="B396" s="3"/>
    </row>
    <row r="398" ht="12.75">
      <c r="B398" s="3"/>
    </row>
    <row r="400" ht="12.75">
      <c r="B400" s="3"/>
    </row>
    <row r="402" ht="12.75">
      <c r="B402" s="3"/>
    </row>
    <row r="404" ht="12.75">
      <c r="B404" s="3"/>
    </row>
    <row r="406" ht="12.75">
      <c r="B406" s="3"/>
    </row>
    <row r="408" ht="12.75">
      <c r="B408" s="3"/>
    </row>
    <row r="410" ht="12.75">
      <c r="B410" s="3"/>
    </row>
  </sheetData>
  <mergeCells count="6">
    <mergeCell ref="E173:J173"/>
    <mergeCell ref="B159:D159"/>
    <mergeCell ref="B2:D2"/>
    <mergeCell ref="B68:D68"/>
    <mergeCell ref="B99:D99"/>
    <mergeCell ref="B144:D144"/>
  </mergeCells>
  <conditionalFormatting sqref="G4:N67">
    <cfRule type="cellIs" priority="1" dxfId="0" operator="between" stopIfTrue="1">
      <formula>17</formula>
      <formula>24</formula>
    </cfRule>
    <cfRule type="cellIs" priority="2" dxfId="1" operator="between" stopIfTrue="1">
      <formula>25</formula>
      <formula>26</formula>
    </cfRule>
    <cfRule type="cellIs" priority="3" dxfId="2" operator="between" stopIfTrue="1">
      <formula>27</formula>
      <formula>28</formula>
    </cfRule>
  </conditionalFormatting>
  <conditionalFormatting sqref="G70:N97 G101:N142 G146:N157 G161:N170">
    <cfRule type="cellIs" priority="4" dxfId="0" operator="between" stopIfTrue="1">
      <formula>18</formula>
      <formula>24</formula>
    </cfRule>
    <cfRule type="cellIs" priority="5" dxfId="1" operator="between" stopIfTrue="1">
      <formula>25</formula>
      <formula>26</formula>
    </cfRule>
    <cfRule type="cellIs" priority="6" dxfId="2" operator="between" stopIfTrue="1">
      <formula>27</formula>
      <formula>28</formula>
    </cfRule>
  </conditionalFormatting>
  <printOptions/>
  <pageMargins left="0.1968503937007874" right="0" top="0.1968503937007874" bottom="0" header="0.5118110236220472" footer="0.5118110236220472"/>
  <pageSetup fitToHeight="2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3"/>
  <sheetViews>
    <sheetView tabSelected="1" workbookViewId="0" topLeftCell="A1">
      <selection activeCell="L180" sqref="L180"/>
    </sheetView>
  </sheetViews>
  <sheetFormatPr defaultColWidth="9.140625" defaultRowHeight="12.75"/>
  <cols>
    <col min="1" max="1" width="14.28125" style="0" bestFit="1" customWidth="1"/>
    <col min="2" max="8" width="3.421875" style="0" customWidth="1"/>
    <col min="9" max="9" width="1.8515625" style="0" customWidth="1"/>
    <col min="10" max="10" width="17.00390625" style="0" customWidth="1"/>
    <col min="11" max="14" width="3.421875" style="0" customWidth="1"/>
    <col min="15" max="15" width="3.8515625" style="0" customWidth="1"/>
    <col min="16" max="16" width="3.421875" style="0" customWidth="1"/>
    <col min="17" max="17" width="4.140625" style="0" customWidth="1"/>
    <col min="18" max="18" width="2.7109375" style="0" customWidth="1"/>
    <col min="19" max="19" width="17.28125" style="0" customWidth="1"/>
    <col min="20" max="20" width="4.7109375" style="0" customWidth="1"/>
    <col min="21" max="25" width="3.421875" style="0" customWidth="1"/>
    <col min="26" max="26" width="4.140625" style="0" customWidth="1"/>
  </cols>
  <sheetData>
    <row r="1" spans="4:10" ht="22.5" customHeight="1">
      <c r="D1" s="31"/>
      <c r="F1" s="31" t="s">
        <v>550</v>
      </c>
      <c r="J1" s="31"/>
    </row>
    <row r="2" spans="4:10" ht="15" customHeight="1">
      <c r="D2" s="31"/>
      <c r="F2" s="31"/>
      <c r="J2" s="31"/>
    </row>
    <row r="3" spans="4:10" ht="18" customHeight="1">
      <c r="D3" s="32"/>
      <c r="F3" s="32" t="s">
        <v>551</v>
      </c>
      <c r="J3" s="32"/>
    </row>
    <row r="4" spans="4:10" ht="33" customHeight="1">
      <c r="D4" s="32"/>
      <c r="F4" s="32"/>
      <c r="J4" s="32"/>
    </row>
    <row r="5" spans="1:26" ht="13.5" thickBot="1">
      <c r="A5" s="33">
        <v>1</v>
      </c>
      <c r="B5" s="34"/>
      <c r="C5" s="34"/>
      <c r="D5" s="34"/>
      <c r="E5" s="34"/>
      <c r="F5" s="34"/>
      <c r="G5" s="34"/>
      <c r="H5" s="34"/>
      <c r="I5" s="35"/>
      <c r="J5" s="33">
        <v>2</v>
      </c>
      <c r="K5" s="34"/>
      <c r="L5" s="34"/>
      <c r="M5" s="34"/>
      <c r="N5" s="34"/>
      <c r="O5" s="34"/>
      <c r="P5" s="34"/>
      <c r="Q5" s="34"/>
      <c r="R5" s="34"/>
      <c r="S5" s="33">
        <v>3</v>
      </c>
      <c r="T5" s="35"/>
      <c r="U5" s="35"/>
      <c r="V5" s="35"/>
      <c r="W5" s="35"/>
      <c r="X5" s="35"/>
      <c r="Y5" s="35"/>
      <c r="Z5" s="35"/>
    </row>
    <row r="6" spans="1:26" ht="13.5" thickBot="1">
      <c r="A6" s="36" t="s">
        <v>14</v>
      </c>
      <c r="B6" s="37"/>
      <c r="C6" s="37"/>
      <c r="D6" s="37"/>
      <c r="E6" s="37"/>
      <c r="F6" s="38" t="s">
        <v>552</v>
      </c>
      <c r="G6" s="38"/>
      <c r="H6" s="38">
        <v>7</v>
      </c>
      <c r="I6" s="35"/>
      <c r="J6" s="36" t="s">
        <v>553</v>
      </c>
      <c r="K6" s="37"/>
      <c r="L6" s="37"/>
      <c r="M6" s="37"/>
      <c r="N6" s="37"/>
      <c r="O6" s="38" t="s">
        <v>552</v>
      </c>
      <c r="P6" s="38"/>
      <c r="Q6" s="38">
        <v>5</v>
      </c>
      <c r="R6" s="34"/>
      <c r="S6" s="36" t="s">
        <v>554</v>
      </c>
      <c r="T6" s="37"/>
      <c r="U6" s="37"/>
      <c r="V6" s="38" t="s">
        <v>552</v>
      </c>
      <c r="W6" s="38"/>
      <c r="X6" s="38"/>
      <c r="Y6" s="38"/>
      <c r="Z6" s="38">
        <v>4</v>
      </c>
    </row>
    <row r="7" spans="1:26" ht="12.75">
      <c r="A7" s="39" t="s">
        <v>155</v>
      </c>
      <c r="B7" s="92">
        <v>25</v>
      </c>
      <c r="C7" s="40">
        <v>29</v>
      </c>
      <c r="D7" s="92">
        <v>26</v>
      </c>
      <c r="E7" s="93">
        <v>21</v>
      </c>
      <c r="F7" s="93">
        <v>23</v>
      </c>
      <c r="G7" s="95">
        <v>25</v>
      </c>
      <c r="H7" s="93">
        <v>23</v>
      </c>
      <c r="I7" s="35"/>
      <c r="J7" s="39" t="s">
        <v>555</v>
      </c>
      <c r="K7" s="94">
        <v>23</v>
      </c>
      <c r="L7" s="92">
        <v>26</v>
      </c>
      <c r="M7" s="94">
        <v>21</v>
      </c>
      <c r="N7" s="95">
        <v>25</v>
      </c>
      <c r="O7" s="93">
        <v>24</v>
      </c>
      <c r="P7" s="93">
        <v>24</v>
      </c>
      <c r="Q7" s="93">
        <v>23</v>
      </c>
      <c r="R7" s="42"/>
      <c r="S7" s="39" t="s">
        <v>333</v>
      </c>
      <c r="T7" s="40">
        <v>29</v>
      </c>
      <c r="U7" s="95">
        <v>26</v>
      </c>
      <c r="V7" s="97">
        <v>28</v>
      </c>
      <c r="W7" s="95">
        <v>26</v>
      </c>
      <c r="X7" s="41">
        <v>30</v>
      </c>
      <c r="Y7" s="41">
        <v>7</v>
      </c>
      <c r="Z7" s="41"/>
    </row>
    <row r="8" spans="1:26" ht="12.75">
      <c r="A8" s="43" t="s">
        <v>556</v>
      </c>
      <c r="B8" s="96">
        <v>28</v>
      </c>
      <c r="C8" s="94">
        <v>24</v>
      </c>
      <c r="D8" s="40">
        <v>30</v>
      </c>
      <c r="E8" s="93">
        <v>23</v>
      </c>
      <c r="F8" s="93">
        <v>24</v>
      </c>
      <c r="G8" s="97">
        <v>27</v>
      </c>
      <c r="H8" s="97">
        <v>27</v>
      </c>
      <c r="I8" s="35"/>
      <c r="J8" s="43" t="s">
        <v>58</v>
      </c>
      <c r="K8" s="96">
        <v>27</v>
      </c>
      <c r="L8" s="92">
        <v>26</v>
      </c>
      <c r="M8" s="96">
        <v>28</v>
      </c>
      <c r="N8" s="95">
        <v>25</v>
      </c>
      <c r="O8" s="93">
        <v>23</v>
      </c>
      <c r="P8" s="95">
        <v>25</v>
      </c>
      <c r="Q8" s="93">
        <v>23</v>
      </c>
      <c r="R8" s="42"/>
      <c r="S8" s="43" t="s">
        <v>104</v>
      </c>
      <c r="T8" s="40">
        <v>30</v>
      </c>
      <c r="U8" s="93">
        <v>24</v>
      </c>
      <c r="V8" s="95">
        <v>26</v>
      </c>
      <c r="W8" s="95">
        <v>26</v>
      </c>
      <c r="X8" s="95">
        <v>25</v>
      </c>
      <c r="Y8" s="95">
        <v>25</v>
      </c>
      <c r="Z8" s="93">
        <v>20</v>
      </c>
    </row>
    <row r="9" spans="1:26" ht="12.75">
      <c r="A9" s="43" t="s">
        <v>345</v>
      </c>
      <c r="B9" s="94">
        <v>24</v>
      </c>
      <c r="C9" s="92">
        <v>26</v>
      </c>
      <c r="D9" s="96">
        <v>27</v>
      </c>
      <c r="E9" s="93">
        <v>24</v>
      </c>
      <c r="F9" s="93">
        <v>23</v>
      </c>
      <c r="G9" s="95">
        <v>25</v>
      </c>
      <c r="H9" s="93">
        <v>22</v>
      </c>
      <c r="I9" s="35"/>
      <c r="J9" s="43" t="s">
        <v>95</v>
      </c>
      <c r="K9" s="98">
        <v>24</v>
      </c>
      <c r="L9" s="98">
        <v>22</v>
      </c>
      <c r="M9" s="98">
        <v>24</v>
      </c>
      <c r="N9" s="99">
        <v>28</v>
      </c>
      <c r="O9" s="98">
        <v>24</v>
      </c>
      <c r="P9" s="99">
        <v>28</v>
      </c>
      <c r="Q9" s="95">
        <v>26</v>
      </c>
      <c r="R9" s="42"/>
      <c r="S9" s="43" t="s">
        <v>221</v>
      </c>
      <c r="T9" s="92">
        <v>25</v>
      </c>
      <c r="U9" s="93">
        <v>23</v>
      </c>
      <c r="V9" s="93">
        <v>23</v>
      </c>
      <c r="W9" s="95">
        <v>26</v>
      </c>
      <c r="X9" s="41">
        <v>30</v>
      </c>
      <c r="Y9" s="95">
        <v>25</v>
      </c>
      <c r="Z9" s="41">
        <v>31</v>
      </c>
    </row>
    <row r="10" spans="1:26" ht="12.75">
      <c r="A10" s="43" t="s">
        <v>285</v>
      </c>
      <c r="B10" s="96">
        <v>28</v>
      </c>
      <c r="C10" s="94">
        <v>23</v>
      </c>
      <c r="D10" s="94">
        <v>22</v>
      </c>
      <c r="E10" s="97">
        <v>27</v>
      </c>
      <c r="F10" s="97">
        <v>27</v>
      </c>
      <c r="G10" s="93">
        <v>23</v>
      </c>
      <c r="H10" s="97">
        <v>27</v>
      </c>
      <c r="I10" s="35"/>
      <c r="J10" s="43" t="s">
        <v>439</v>
      </c>
      <c r="K10" s="97">
        <v>28</v>
      </c>
      <c r="L10" s="97">
        <v>28</v>
      </c>
      <c r="M10" s="95">
        <v>25</v>
      </c>
      <c r="N10" s="95">
        <v>25</v>
      </c>
      <c r="O10" s="93">
        <v>24</v>
      </c>
      <c r="P10" s="95">
        <v>26</v>
      </c>
      <c r="Q10" s="93">
        <v>24</v>
      </c>
      <c r="R10" s="42"/>
      <c r="S10" s="43" t="s">
        <v>336</v>
      </c>
      <c r="T10" s="92">
        <v>26</v>
      </c>
      <c r="U10" s="93">
        <v>21</v>
      </c>
      <c r="V10" s="93">
        <v>23</v>
      </c>
      <c r="W10" s="97">
        <v>27</v>
      </c>
      <c r="X10" s="97">
        <v>27</v>
      </c>
      <c r="Y10" s="95">
        <v>25</v>
      </c>
      <c r="Z10" s="97">
        <v>28</v>
      </c>
    </row>
    <row r="11" spans="1:26" ht="12.75">
      <c r="A11" s="43" t="s">
        <v>117</v>
      </c>
      <c r="B11" s="40">
        <v>29</v>
      </c>
      <c r="C11" s="40">
        <v>32</v>
      </c>
      <c r="D11" s="92">
        <v>26</v>
      </c>
      <c r="E11" s="93">
        <v>21</v>
      </c>
      <c r="F11" s="97">
        <v>27</v>
      </c>
      <c r="G11" s="97">
        <v>28</v>
      </c>
      <c r="H11" s="93">
        <v>24</v>
      </c>
      <c r="I11" s="35"/>
      <c r="J11" s="43" t="s">
        <v>438</v>
      </c>
      <c r="K11" s="93">
        <v>23</v>
      </c>
      <c r="L11" s="95">
        <v>26</v>
      </c>
      <c r="M11" s="41">
        <v>30</v>
      </c>
      <c r="N11" s="97">
        <v>28</v>
      </c>
      <c r="O11" s="41">
        <v>30</v>
      </c>
      <c r="P11" s="95">
        <v>26</v>
      </c>
      <c r="Q11" s="41">
        <v>31</v>
      </c>
      <c r="R11" s="42"/>
      <c r="S11" s="43" t="s">
        <v>304</v>
      </c>
      <c r="T11" s="94">
        <v>24</v>
      </c>
      <c r="U11" s="97">
        <v>27</v>
      </c>
      <c r="V11" s="95">
        <v>26</v>
      </c>
      <c r="W11" s="93">
        <v>24</v>
      </c>
      <c r="X11" s="93">
        <v>22</v>
      </c>
      <c r="Y11" s="93">
        <v>20</v>
      </c>
      <c r="Z11" s="93">
        <v>21</v>
      </c>
    </row>
    <row r="12" spans="1:26" ht="12.75">
      <c r="A12" s="43" t="s">
        <v>429</v>
      </c>
      <c r="B12" s="40"/>
      <c r="C12" s="40"/>
      <c r="D12" s="40"/>
      <c r="E12" s="41"/>
      <c r="F12" s="41"/>
      <c r="G12" s="41"/>
      <c r="H12" s="41"/>
      <c r="I12" s="35"/>
      <c r="J12" s="43" t="s">
        <v>262</v>
      </c>
      <c r="K12" s="41"/>
      <c r="L12" s="41"/>
      <c r="M12" s="41"/>
      <c r="N12" s="41"/>
      <c r="O12" s="41"/>
      <c r="P12" s="41"/>
      <c r="Q12" s="41"/>
      <c r="R12" s="42"/>
      <c r="S12" s="43" t="s">
        <v>234</v>
      </c>
      <c r="T12" s="40"/>
      <c r="U12" s="41"/>
      <c r="V12" s="41"/>
      <c r="W12" s="41"/>
      <c r="X12" s="41"/>
      <c r="Y12" s="41">
        <v>23</v>
      </c>
      <c r="Z12" s="41">
        <v>30</v>
      </c>
    </row>
    <row r="13" spans="1:26" ht="13.5" thickBot="1">
      <c r="A13" s="35"/>
      <c r="B13" s="41">
        <f aca="true" t="shared" si="0" ref="B13:H13">SUM(B7:B12)</f>
        <v>134</v>
      </c>
      <c r="C13" s="41">
        <f t="shared" si="0"/>
        <v>134</v>
      </c>
      <c r="D13" s="41">
        <f t="shared" si="0"/>
        <v>131</v>
      </c>
      <c r="E13" s="41">
        <f t="shared" si="0"/>
        <v>116</v>
      </c>
      <c r="F13" s="41">
        <f t="shared" si="0"/>
        <v>124</v>
      </c>
      <c r="G13" s="41">
        <f t="shared" si="0"/>
        <v>128</v>
      </c>
      <c r="H13" s="41">
        <f t="shared" si="0"/>
        <v>123</v>
      </c>
      <c r="I13" s="35"/>
      <c r="J13" s="35"/>
      <c r="K13" s="45">
        <f aca="true" t="shared" si="1" ref="K13:Q13">SUM(K7:K12)</f>
        <v>125</v>
      </c>
      <c r="L13" s="41">
        <f t="shared" si="1"/>
        <v>128</v>
      </c>
      <c r="M13" s="41">
        <f t="shared" si="1"/>
        <v>128</v>
      </c>
      <c r="N13" s="41">
        <f t="shared" si="1"/>
        <v>131</v>
      </c>
      <c r="O13" s="41">
        <f t="shared" si="1"/>
        <v>125</v>
      </c>
      <c r="P13" s="41">
        <f t="shared" si="1"/>
        <v>129</v>
      </c>
      <c r="Q13" s="41">
        <f t="shared" si="1"/>
        <v>127</v>
      </c>
      <c r="R13" s="42"/>
      <c r="S13" s="35"/>
      <c r="T13" s="41">
        <f aca="true" t="shared" si="2" ref="T13:Z13">SUM(T7:T12)</f>
        <v>134</v>
      </c>
      <c r="U13" s="41">
        <f t="shared" si="2"/>
        <v>121</v>
      </c>
      <c r="V13" s="41">
        <f t="shared" si="2"/>
        <v>126</v>
      </c>
      <c r="W13" s="41">
        <f t="shared" si="2"/>
        <v>129</v>
      </c>
      <c r="X13" s="41">
        <f t="shared" si="2"/>
        <v>134</v>
      </c>
      <c r="Y13" s="41">
        <f t="shared" si="2"/>
        <v>125</v>
      </c>
      <c r="Z13" s="41">
        <f t="shared" si="2"/>
        <v>130</v>
      </c>
    </row>
    <row r="14" spans="1:26" ht="13.5" thickBot="1">
      <c r="A14" s="35"/>
      <c r="B14" s="34"/>
      <c r="C14" s="34"/>
      <c r="D14" s="34"/>
      <c r="E14" s="34"/>
      <c r="F14" s="34"/>
      <c r="G14" s="34"/>
      <c r="H14" s="46">
        <f>SUM(B13:H13)</f>
        <v>890</v>
      </c>
      <c r="I14" s="35"/>
      <c r="J14" s="35"/>
      <c r="K14" s="34"/>
      <c r="L14" s="34"/>
      <c r="M14" s="34"/>
      <c r="N14" s="34"/>
      <c r="O14" s="34"/>
      <c r="P14" s="34"/>
      <c r="Q14" s="46">
        <f>SUM(K13:Q13)</f>
        <v>893</v>
      </c>
      <c r="R14" s="42"/>
      <c r="S14" s="35"/>
      <c r="T14" s="34"/>
      <c r="U14" s="34"/>
      <c r="V14" s="34"/>
      <c r="W14" s="34"/>
      <c r="X14" s="34"/>
      <c r="Y14" s="34"/>
      <c r="Z14" s="46">
        <f>SUM(T13:Z13)</f>
        <v>899</v>
      </c>
    </row>
    <row r="15" spans="1:26" ht="13.5" thickBot="1">
      <c r="A15" s="33">
        <v>4</v>
      </c>
      <c r="B15" s="34"/>
      <c r="C15" s="34"/>
      <c r="D15" s="34"/>
      <c r="E15" s="34"/>
      <c r="F15" s="34"/>
      <c r="G15" s="34"/>
      <c r="H15" s="34"/>
      <c r="I15" s="35"/>
      <c r="J15" s="33">
        <v>5</v>
      </c>
      <c r="K15" s="34"/>
      <c r="L15" s="34"/>
      <c r="M15" s="34"/>
      <c r="N15" s="34"/>
      <c r="O15" s="34"/>
      <c r="P15" s="34"/>
      <c r="Q15" s="34"/>
      <c r="R15" s="34"/>
      <c r="S15" s="33">
        <v>6</v>
      </c>
      <c r="T15" s="35"/>
      <c r="U15" s="35"/>
      <c r="V15" s="35"/>
      <c r="W15" s="35"/>
      <c r="X15" s="35"/>
      <c r="Y15" s="35"/>
      <c r="Z15" s="35"/>
    </row>
    <row r="16" spans="1:26" ht="13.5" thickBot="1">
      <c r="A16" s="36" t="s">
        <v>557</v>
      </c>
      <c r="B16" s="37"/>
      <c r="C16" s="37"/>
      <c r="D16" s="37"/>
      <c r="E16" s="37"/>
      <c r="F16" s="38" t="s">
        <v>552</v>
      </c>
      <c r="G16" s="38"/>
      <c r="H16" s="38">
        <v>3</v>
      </c>
      <c r="I16" s="35"/>
      <c r="J16" s="36" t="s">
        <v>558</v>
      </c>
      <c r="K16" s="37"/>
      <c r="L16" s="37"/>
      <c r="M16" s="37"/>
      <c r="N16" s="37"/>
      <c r="O16" s="38" t="s">
        <v>552</v>
      </c>
      <c r="P16" s="38"/>
      <c r="Q16" s="38">
        <v>2</v>
      </c>
      <c r="R16" s="34"/>
      <c r="S16" s="36" t="s">
        <v>474</v>
      </c>
      <c r="T16" s="37"/>
      <c r="U16" s="37"/>
      <c r="V16" s="38" t="s">
        <v>552</v>
      </c>
      <c r="W16" s="38"/>
      <c r="X16" s="38"/>
      <c r="Y16" s="38"/>
      <c r="Z16" s="38">
        <v>1</v>
      </c>
    </row>
    <row r="17" spans="1:26" ht="12.75">
      <c r="A17" s="39" t="s">
        <v>396</v>
      </c>
      <c r="B17" s="40">
        <v>34</v>
      </c>
      <c r="C17" s="94">
        <v>23</v>
      </c>
      <c r="D17" s="94">
        <v>24</v>
      </c>
      <c r="E17" s="97">
        <v>28</v>
      </c>
      <c r="F17" s="97">
        <v>28</v>
      </c>
      <c r="G17" s="93">
        <v>23</v>
      </c>
      <c r="H17" s="95">
        <v>25</v>
      </c>
      <c r="I17" s="35"/>
      <c r="J17" s="39" t="s">
        <v>115</v>
      </c>
      <c r="K17" s="40">
        <v>31</v>
      </c>
      <c r="L17" s="92">
        <v>26</v>
      </c>
      <c r="M17" s="40">
        <v>29</v>
      </c>
      <c r="N17" s="95">
        <v>26</v>
      </c>
      <c r="O17" s="95">
        <v>26</v>
      </c>
      <c r="P17" s="93">
        <v>24</v>
      </c>
      <c r="Q17" s="97">
        <v>27</v>
      </c>
      <c r="R17" s="42"/>
      <c r="S17" s="39" t="s">
        <v>136</v>
      </c>
      <c r="T17" s="96">
        <v>28</v>
      </c>
      <c r="U17" s="97">
        <v>27</v>
      </c>
      <c r="V17" s="97">
        <v>28</v>
      </c>
      <c r="W17" s="97">
        <v>28</v>
      </c>
      <c r="X17" s="93">
        <v>23</v>
      </c>
      <c r="Y17" s="97">
        <v>28</v>
      </c>
      <c r="Z17" s="41">
        <v>29</v>
      </c>
    </row>
    <row r="18" spans="1:26" ht="12.75">
      <c r="A18" s="43" t="s">
        <v>415</v>
      </c>
      <c r="B18" s="92">
        <v>25</v>
      </c>
      <c r="C18" s="96">
        <v>28</v>
      </c>
      <c r="D18" s="94">
        <v>21</v>
      </c>
      <c r="E18" s="95">
        <v>25</v>
      </c>
      <c r="F18" s="97">
        <v>27</v>
      </c>
      <c r="G18" s="93">
        <v>23</v>
      </c>
      <c r="H18" s="93">
        <v>22</v>
      </c>
      <c r="I18" s="35"/>
      <c r="J18" s="43" t="s">
        <v>16</v>
      </c>
      <c r="K18" s="96">
        <v>28</v>
      </c>
      <c r="L18" s="40">
        <v>29</v>
      </c>
      <c r="M18" s="40">
        <v>31</v>
      </c>
      <c r="N18" s="41">
        <v>32</v>
      </c>
      <c r="O18" s="41">
        <v>30</v>
      </c>
      <c r="P18" s="41">
        <v>30</v>
      </c>
      <c r="Q18" s="41">
        <v>31</v>
      </c>
      <c r="R18" s="42"/>
      <c r="S18" s="43" t="s">
        <v>63</v>
      </c>
      <c r="T18" s="40">
        <v>30</v>
      </c>
      <c r="U18" s="95">
        <v>26</v>
      </c>
      <c r="V18" s="95">
        <v>25</v>
      </c>
      <c r="W18" s="41">
        <v>34</v>
      </c>
      <c r="X18" s="41">
        <v>29</v>
      </c>
      <c r="Y18" s="93">
        <v>22</v>
      </c>
      <c r="Z18" s="41">
        <v>29</v>
      </c>
    </row>
    <row r="19" spans="1:26" ht="12.75">
      <c r="A19" s="43" t="s">
        <v>431</v>
      </c>
      <c r="B19" s="92">
        <v>25</v>
      </c>
      <c r="C19" s="40">
        <v>30</v>
      </c>
      <c r="D19" s="92">
        <v>26</v>
      </c>
      <c r="E19" s="93">
        <v>24</v>
      </c>
      <c r="F19" s="93">
        <v>23</v>
      </c>
      <c r="G19" s="93">
        <v>23</v>
      </c>
      <c r="H19" s="97">
        <v>28</v>
      </c>
      <c r="I19" s="35"/>
      <c r="J19" s="43" t="s">
        <v>292</v>
      </c>
      <c r="K19" s="40">
        <v>29</v>
      </c>
      <c r="L19" s="94">
        <v>23</v>
      </c>
      <c r="M19" s="96">
        <v>28</v>
      </c>
      <c r="N19" s="95">
        <v>26</v>
      </c>
      <c r="O19" s="97">
        <v>27</v>
      </c>
      <c r="P19" s="93">
        <v>24</v>
      </c>
      <c r="Q19" s="93">
        <v>23</v>
      </c>
      <c r="R19" s="42"/>
      <c r="S19" s="43" t="s">
        <v>545</v>
      </c>
      <c r="T19" s="40">
        <v>36</v>
      </c>
      <c r="U19" s="41">
        <v>29</v>
      </c>
      <c r="V19" s="93">
        <v>23</v>
      </c>
      <c r="W19" s="41">
        <v>33</v>
      </c>
      <c r="X19" s="41">
        <v>31</v>
      </c>
      <c r="Y19" s="41">
        <v>16</v>
      </c>
      <c r="Z19" s="41"/>
    </row>
    <row r="20" spans="1:26" ht="12.75">
      <c r="A20" s="43" t="s">
        <v>443</v>
      </c>
      <c r="B20" s="92">
        <v>26</v>
      </c>
      <c r="C20" s="96">
        <v>27</v>
      </c>
      <c r="D20" s="96">
        <v>28</v>
      </c>
      <c r="E20" s="41">
        <v>34</v>
      </c>
      <c r="F20" s="41">
        <v>9</v>
      </c>
      <c r="G20" s="41"/>
      <c r="H20" s="41"/>
      <c r="I20" s="35"/>
      <c r="J20" s="43" t="s">
        <v>188</v>
      </c>
      <c r="K20" s="40">
        <v>33</v>
      </c>
      <c r="L20" s="94">
        <v>23</v>
      </c>
      <c r="M20" s="94">
        <v>23</v>
      </c>
      <c r="N20" s="95">
        <v>26</v>
      </c>
      <c r="O20" s="97">
        <v>27</v>
      </c>
      <c r="P20" s="93">
        <v>24</v>
      </c>
      <c r="Q20" s="41">
        <v>32</v>
      </c>
      <c r="R20" s="42"/>
      <c r="S20" s="43" t="s">
        <v>497</v>
      </c>
      <c r="T20" s="92">
        <v>26</v>
      </c>
      <c r="U20" s="41">
        <v>31</v>
      </c>
      <c r="V20" s="95">
        <v>26</v>
      </c>
      <c r="W20" s="97">
        <v>28</v>
      </c>
      <c r="X20" s="97">
        <v>27</v>
      </c>
      <c r="Y20" s="41">
        <v>31</v>
      </c>
      <c r="Z20" s="41">
        <v>30</v>
      </c>
    </row>
    <row r="21" spans="1:26" ht="12.75">
      <c r="A21" s="43" t="s">
        <v>327</v>
      </c>
      <c r="B21" s="92">
        <v>26</v>
      </c>
      <c r="C21" s="94">
        <v>23</v>
      </c>
      <c r="D21" s="94">
        <v>24</v>
      </c>
      <c r="E21" s="97">
        <v>28</v>
      </c>
      <c r="F21" s="97">
        <v>28</v>
      </c>
      <c r="G21" s="95">
        <v>25</v>
      </c>
      <c r="H21" s="93">
        <v>23</v>
      </c>
      <c r="I21" s="35"/>
      <c r="J21" s="43" t="s">
        <v>187</v>
      </c>
      <c r="K21" s="96">
        <v>27</v>
      </c>
      <c r="L21" s="40">
        <v>29</v>
      </c>
      <c r="M21" s="92">
        <v>25</v>
      </c>
      <c r="N21" s="97">
        <v>27</v>
      </c>
      <c r="O21" s="93">
        <v>23</v>
      </c>
      <c r="P21" s="97">
        <v>28</v>
      </c>
      <c r="Q21" s="95">
        <v>25</v>
      </c>
      <c r="R21" s="42"/>
      <c r="S21" s="43" t="s">
        <v>47</v>
      </c>
      <c r="T21" s="94">
        <v>21</v>
      </c>
      <c r="U21" s="93">
        <v>21</v>
      </c>
      <c r="V21" s="93">
        <v>21</v>
      </c>
      <c r="W21" s="97">
        <v>28</v>
      </c>
      <c r="X21" s="95">
        <v>26</v>
      </c>
      <c r="Y21" s="93">
        <v>22</v>
      </c>
      <c r="Z21" s="93">
        <v>22</v>
      </c>
    </row>
    <row r="22" spans="1:26" ht="12.75">
      <c r="A22" s="43" t="s">
        <v>226</v>
      </c>
      <c r="B22" s="40"/>
      <c r="C22" s="40"/>
      <c r="D22" s="40"/>
      <c r="E22" s="41"/>
      <c r="F22" s="41">
        <v>18</v>
      </c>
      <c r="G22" s="95">
        <v>26</v>
      </c>
      <c r="H22" s="95">
        <v>26</v>
      </c>
      <c r="I22" s="35"/>
      <c r="J22" s="43" t="s">
        <v>559</v>
      </c>
      <c r="K22" s="40"/>
      <c r="L22" s="40"/>
      <c r="M22" s="40"/>
      <c r="N22" s="41"/>
      <c r="O22" s="41"/>
      <c r="P22" s="41"/>
      <c r="Q22" s="41"/>
      <c r="R22" s="42"/>
      <c r="S22" s="43" t="s">
        <v>260</v>
      </c>
      <c r="T22" s="40"/>
      <c r="U22" s="41"/>
      <c r="V22" s="41"/>
      <c r="W22" s="41"/>
      <c r="X22" s="41"/>
      <c r="Y22" s="41">
        <v>19</v>
      </c>
      <c r="Z22" s="41">
        <v>34</v>
      </c>
    </row>
    <row r="23" spans="1:26" ht="13.5" thickBot="1">
      <c r="A23" s="35"/>
      <c r="B23" s="41">
        <f aca="true" t="shared" si="3" ref="B23:H23">SUM(B17:B22)</f>
        <v>136</v>
      </c>
      <c r="C23" s="41">
        <f t="shared" si="3"/>
        <v>131</v>
      </c>
      <c r="D23" s="41">
        <f t="shared" si="3"/>
        <v>123</v>
      </c>
      <c r="E23" s="41">
        <f t="shared" si="3"/>
        <v>139</v>
      </c>
      <c r="F23" s="41">
        <f t="shared" si="3"/>
        <v>133</v>
      </c>
      <c r="G23" s="41">
        <f t="shared" si="3"/>
        <v>120</v>
      </c>
      <c r="H23" s="41">
        <f t="shared" si="3"/>
        <v>124</v>
      </c>
      <c r="I23" s="35"/>
      <c r="J23" s="35"/>
      <c r="K23" s="41">
        <f aca="true" t="shared" si="4" ref="K23:Q23">SUM(K17:K22)</f>
        <v>148</v>
      </c>
      <c r="L23" s="41">
        <f t="shared" si="4"/>
        <v>130</v>
      </c>
      <c r="M23" s="41">
        <f t="shared" si="4"/>
        <v>136</v>
      </c>
      <c r="N23" s="41">
        <f t="shared" si="4"/>
        <v>137</v>
      </c>
      <c r="O23" s="41">
        <f t="shared" si="4"/>
        <v>133</v>
      </c>
      <c r="P23" s="41">
        <f t="shared" si="4"/>
        <v>130</v>
      </c>
      <c r="Q23" s="41">
        <f t="shared" si="4"/>
        <v>138</v>
      </c>
      <c r="R23" s="42"/>
      <c r="S23" s="35"/>
      <c r="T23" s="41">
        <f aca="true" t="shared" si="5" ref="T23:Z23">SUM(T17:T22)</f>
        <v>141</v>
      </c>
      <c r="U23" s="41">
        <f t="shared" si="5"/>
        <v>134</v>
      </c>
      <c r="V23" s="41">
        <f t="shared" si="5"/>
        <v>123</v>
      </c>
      <c r="W23" s="41">
        <f t="shared" si="5"/>
        <v>151</v>
      </c>
      <c r="X23" s="41">
        <f t="shared" si="5"/>
        <v>136</v>
      </c>
      <c r="Y23" s="41">
        <f t="shared" si="5"/>
        <v>138</v>
      </c>
      <c r="Z23" s="41">
        <f t="shared" si="5"/>
        <v>144</v>
      </c>
    </row>
    <row r="24" spans="1:26" ht="13.5" thickBot="1">
      <c r="A24" s="35"/>
      <c r="B24" s="34"/>
      <c r="C24" s="34"/>
      <c r="D24" s="34"/>
      <c r="E24" s="34"/>
      <c r="F24" s="34"/>
      <c r="G24" s="34"/>
      <c r="H24" s="46">
        <f>SUM(B23:H23)</f>
        <v>906</v>
      </c>
      <c r="I24" s="35"/>
      <c r="J24" s="35"/>
      <c r="K24" s="34"/>
      <c r="L24" s="34"/>
      <c r="M24" s="34"/>
      <c r="N24" s="34"/>
      <c r="O24" s="34"/>
      <c r="P24" s="34"/>
      <c r="Q24" s="46">
        <f>SUM(K23:Q23)</f>
        <v>952</v>
      </c>
      <c r="R24" s="42"/>
      <c r="S24" s="35"/>
      <c r="T24" s="34"/>
      <c r="U24" s="34"/>
      <c r="V24" s="34"/>
      <c r="W24" s="34"/>
      <c r="X24" s="34"/>
      <c r="Y24" s="34"/>
      <c r="Z24" s="46">
        <f>SUM(T23:Z23)</f>
        <v>967</v>
      </c>
    </row>
    <row r="25" spans="1:26" ht="12.75">
      <c r="A25" s="35"/>
      <c r="B25" s="34"/>
      <c r="C25" s="34"/>
      <c r="D25" s="34"/>
      <c r="E25" s="34"/>
      <c r="F25" s="34"/>
      <c r="G25" s="34"/>
      <c r="H25" s="34"/>
      <c r="I25" s="35"/>
      <c r="J25" s="35"/>
      <c r="K25" s="34"/>
      <c r="L25" s="34"/>
      <c r="M25" s="34"/>
      <c r="N25" s="34"/>
      <c r="O25" s="34"/>
      <c r="P25" s="34"/>
      <c r="Q25" s="34"/>
      <c r="R25" s="34"/>
      <c r="S25" s="35"/>
      <c r="T25" s="35"/>
      <c r="U25" s="35"/>
      <c r="V25" s="35"/>
      <c r="W25" s="35"/>
      <c r="X25" s="35"/>
      <c r="Y25" s="35"/>
      <c r="Z25" s="35"/>
    </row>
    <row r="26" spans="1:26" ht="12.75">
      <c r="A26" s="47"/>
      <c r="B26" s="42"/>
      <c r="C26" s="42"/>
      <c r="D26" s="42"/>
      <c r="E26" s="42"/>
      <c r="F26" s="48"/>
      <c r="G26" s="48"/>
      <c r="H26" s="49"/>
      <c r="I26" s="35"/>
      <c r="J26" s="35"/>
      <c r="K26" s="34"/>
      <c r="L26" s="34"/>
      <c r="M26" s="34"/>
      <c r="N26" s="34"/>
      <c r="O26" s="34"/>
      <c r="P26" s="34"/>
      <c r="Q26" s="34"/>
      <c r="R26" s="34"/>
      <c r="S26" s="35"/>
      <c r="T26" s="35"/>
      <c r="U26" s="35"/>
      <c r="V26" s="35"/>
      <c r="W26" s="35"/>
      <c r="X26" s="35"/>
      <c r="Y26" s="35"/>
      <c r="Z26" s="35"/>
    </row>
    <row r="27" spans="1:26" ht="12.75">
      <c r="A27" s="50"/>
      <c r="B27" s="51"/>
      <c r="C27" s="51"/>
      <c r="D27" s="51"/>
      <c r="E27" s="51"/>
      <c r="F27" s="51"/>
      <c r="G27" s="51"/>
      <c r="H27" s="51"/>
      <c r="I27" s="50"/>
      <c r="J27" s="50"/>
      <c r="K27" s="51"/>
      <c r="L27" s="51"/>
      <c r="M27" s="51"/>
      <c r="N27" s="51"/>
      <c r="O27" s="51"/>
      <c r="P27" s="51"/>
      <c r="Q27" s="51"/>
      <c r="R27" s="51"/>
      <c r="S27" s="50"/>
      <c r="T27" s="50"/>
      <c r="U27" s="50"/>
      <c r="V27" s="35"/>
      <c r="W27" s="35"/>
      <c r="X27" s="35"/>
      <c r="Y27" s="35"/>
      <c r="Z27" s="35"/>
    </row>
    <row r="28" spans="1:26" ht="12.75">
      <c r="A28" s="81"/>
      <c r="B28" s="52"/>
      <c r="C28" s="52"/>
      <c r="D28" s="52"/>
      <c r="E28" s="52"/>
      <c r="F28" s="52"/>
      <c r="G28" s="52"/>
      <c r="H28" s="33"/>
      <c r="I28" s="53"/>
      <c r="J28" s="54" t="s">
        <v>560</v>
      </c>
      <c r="K28" s="55"/>
      <c r="L28" s="55"/>
      <c r="M28" s="55"/>
      <c r="N28" s="55"/>
      <c r="O28" s="55"/>
      <c r="P28" s="55"/>
      <c r="Q28" s="56"/>
      <c r="R28" s="57"/>
      <c r="S28" s="58" t="s">
        <v>561</v>
      </c>
      <c r="T28" s="59"/>
      <c r="U28" s="59"/>
      <c r="V28" s="59"/>
      <c r="W28" s="59"/>
      <c r="X28" s="59"/>
      <c r="Y28" s="59"/>
      <c r="Z28" s="60"/>
    </row>
    <row r="29" spans="1:26" ht="12.75">
      <c r="A29" s="82"/>
      <c r="B29" s="61"/>
      <c r="C29" s="61"/>
      <c r="D29" s="61"/>
      <c r="E29" s="61"/>
      <c r="F29" s="61"/>
      <c r="G29" s="61"/>
      <c r="H29" s="26"/>
      <c r="I29" s="19"/>
      <c r="J29" s="62"/>
      <c r="K29" s="63" t="s">
        <v>529</v>
      </c>
      <c r="L29" s="63"/>
      <c r="M29" s="63"/>
      <c r="N29" s="63"/>
      <c r="O29" s="63" t="s">
        <v>562</v>
      </c>
      <c r="P29" s="63"/>
      <c r="Q29" s="64"/>
      <c r="R29" s="51"/>
      <c r="S29" s="65"/>
      <c r="T29" s="66" t="s">
        <v>562</v>
      </c>
      <c r="U29" s="66"/>
      <c r="V29" s="66"/>
      <c r="W29" s="66"/>
      <c r="X29" s="66"/>
      <c r="Y29" s="66"/>
      <c r="Z29" s="67" t="s">
        <v>529</v>
      </c>
    </row>
    <row r="30" spans="1:26" ht="12.75">
      <c r="A30" s="81"/>
      <c r="B30" s="52"/>
      <c r="C30" s="52"/>
      <c r="D30" s="52"/>
      <c r="E30" s="52"/>
      <c r="F30" s="52"/>
      <c r="G30" s="52"/>
      <c r="H30" s="68"/>
      <c r="I30" s="69"/>
      <c r="J30" s="70" t="s">
        <v>14</v>
      </c>
      <c r="K30" s="71">
        <v>7</v>
      </c>
      <c r="L30" s="71"/>
      <c r="M30" s="71"/>
      <c r="N30" s="71"/>
      <c r="O30" s="71">
        <v>890</v>
      </c>
      <c r="P30" s="71"/>
      <c r="Q30" s="71"/>
      <c r="R30" s="57"/>
      <c r="S30" s="72" t="s">
        <v>553</v>
      </c>
      <c r="T30" s="73">
        <v>1729</v>
      </c>
      <c r="U30" s="73"/>
      <c r="V30" s="73"/>
      <c r="W30" s="73"/>
      <c r="X30" s="73"/>
      <c r="Y30" s="73"/>
      <c r="Z30" s="73">
        <v>12</v>
      </c>
    </row>
    <row r="31" spans="1:26" ht="12.75">
      <c r="A31" s="81"/>
      <c r="B31" s="52"/>
      <c r="C31" s="52"/>
      <c r="D31" s="52"/>
      <c r="E31" s="52"/>
      <c r="F31" s="52"/>
      <c r="G31" s="52"/>
      <c r="H31" s="74"/>
      <c r="I31" s="75"/>
      <c r="J31" s="70" t="s">
        <v>553</v>
      </c>
      <c r="K31" s="71">
        <v>5</v>
      </c>
      <c r="L31" s="71"/>
      <c r="M31" s="71"/>
      <c r="N31" s="71"/>
      <c r="O31" s="71">
        <v>893</v>
      </c>
      <c r="P31" s="71"/>
      <c r="Q31" s="76"/>
      <c r="R31" s="77"/>
      <c r="S31" s="72" t="s">
        <v>14</v>
      </c>
      <c r="T31" s="78">
        <v>1763</v>
      </c>
      <c r="U31" s="78"/>
      <c r="V31" s="78"/>
      <c r="W31" s="78"/>
      <c r="X31" s="78"/>
      <c r="Y31" s="78"/>
      <c r="Z31" s="78">
        <v>11</v>
      </c>
    </row>
    <row r="32" spans="1:26" ht="12.75">
      <c r="A32" s="81"/>
      <c r="B32" s="52"/>
      <c r="C32" s="52"/>
      <c r="D32" s="52"/>
      <c r="E32" s="52"/>
      <c r="F32" s="52"/>
      <c r="G32" s="52"/>
      <c r="H32" s="74"/>
      <c r="I32" s="75"/>
      <c r="J32" s="70" t="s">
        <v>563</v>
      </c>
      <c r="K32" s="71">
        <v>4</v>
      </c>
      <c r="L32" s="71"/>
      <c r="M32" s="71"/>
      <c r="N32" s="71"/>
      <c r="O32" s="71">
        <v>899</v>
      </c>
      <c r="P32" s="71"/>
      <c r="Q32" s="76"/>
      <c r="R32" s="77"/>
      <c r="S32" s="72" t="s">
        <v>564</v>
      </c>
      <c r="T32" s="78">
        <v>1763</v>
      </c>
      <c r="U32" s="78"/>
      <c r="V32" s="78"/>
      <c r="W32" s="78"/>
      <c r="X32" s="78"/>
      <c r="Y32" s="78"/>
      <c r="Z32" s="78">
        <v>9</v>
      </c>
    </row>
    <row r="33" spans="1:26" ht="12.75">
      <c r="A33" s="81"/>
      <c r="B33" s="52"/>
      <c r="C33" s="52"/>
      <c r="D33" s="52"/>
      <c r="E33" s="52"/>
      <c r="F33" s="52"/>
      <c r="G33" s="52"/>
      <c r="H33" s="74"/>
      <c r="I33" s="75"/>
      <c r="J33" s="70" t="s">
        <v>557</v>
      </c>
      <c r="K33" s="71">
        <v>3</v>
      </c>
      <c r="L33" s="71"/>
      <c r="M33" s="71"/>
      <c r="N33" s="71"/>
      <c r="O33" s="71">
        <v>906</v>
      </c>
      <c r="P33" s="71"/>
      <c r="Q33" s="76"/>
      <c r="R33" s="77"/>
      <c r="S33" s="72" t="s">
        <v>557</v>
      </c>
      <c r="T33" s="78">
        <v>1782</v>
      </c>
      <c r="U33" s="78"/>
      <c r="V33" s="78"/>
      <c r="W33" s="78"/>
      <c r="X33" s="78"/>
      <c r="Y33" s="78"/>
      <c r="Z33" s="78">
        <v>6</v>
      </c>
    </row>
    <row r="34" spans="1:26" ht="12.75">
      <c r="A34" s="81"/>
      <c r="B34" s="52"/>
      <c r="C34" s="52"/>
      <c r="D34" s="52"/>
      <c r="E34" s="52"/>
      <c r="F34" s="52"/>
      <c r="G34" s="52"/>
      <c r="H34" s="74"/>
      <c r="I34" s="75"/>
      <c r="J34" s="70" t="s">
        <v>558</v>
      </c>
      <c r="K34" s="71">
        <v>2</v>
      </c>
      <c r="L34" s="71"/>
      <c r="M34" s="71"/>
      <c r="N34" s="71"/>
      <c r="O34" s="71">
        <v>952</v>
      </c>
      <c r="P34" s="71"/>
      <c r="Q34" s="76"/>
      <c r="R34" s="77"/>
      <c r="S34" s="72" t="s">
        <v>558</v>
      </c>
      <c r="T34" s="78">
        <v>1865</v>
      </c>
      <c r="U34" s="78"/>
      <c r="V34" s="78"/>
      <c r="W34" s="78"/>
      <c r="X34" s="78"/>
      <c r="Y34" s="78"/>
      <c r="Z34" s="78">
        <v>4</v>
      </c>
    </row>
    <row r="35" spans="1:26" ht="12.75">
      <c r="A35" s="81"/>
      <c r="B35" s="52"/>
      <c r="C35" s="52"/>
      <c r="D35" s="52"/>
      <c r="E35" s="52"/>
      <c r="F35" s="52"/>
      <c r="G35" s="52"/>
      <c r="H35" s="74"/>
      <c r="I35" s="75"/>
      <c r="J35" s="70" t="s">
        <v>474</v>
      </c>
      <c r="K35" s="71">
        <v>1</v>
      </c>
      <c r="L35" s="71"/>
      <c r="M35" s="71"/>
      <c r="N35" s="71"/>
      <c r="O35" s="71">
        <v>967</v>
      </c>
      <c r="P35" s="71"/>
      <c r="Q35" s="76"/>
      <c r="R35" s="77"/>
      <c r="S35" s="72" t="s">
        <v>474</v>
      </c>
      <c r="T35" s="78">
        <v>1899</v>
      </c>
      <c r="U35" s="78"/>
      <c r="V35" s="78"/>
      <c r="W35" s="78"/>
      <c r="X35" s="78"/>
      <c r="Y35" s="78"/>
      <c r="Z35" s="78">
        <v>2</v>
      </c>
    </row>
    <row r="36" spans="1:26" ht="78.75" customHeight="1">
      <c r="A36" s="83"/>
      <c r="B36" s="84"/>
      <c r="C36" s="84"/>
      <c r="D36" s="84"/>
      <c r="E36" s="84"/>
      <c r="F36" s="84"/>
      <c r="G36" s="33"/>
      <c r="H36" s="74"/>
      <c r="I36" s="75"/>
      <c r="J36" s="79"/>
      <c r="K36" s="80"/>
      <c r="L36" s="80"/>
      <c r="M36" s="80"/>
      <c r="N36" s="80"/>
      <c r="O36" s="80"/>
      <c r="P36" s="80"/>
      <c r="Q36" s="80"/>
      <c r="R36" s="77"/>
      <c r="S36" s="35"/>
      <c r="T36" s="35"/>
      <c r="U36" s="35"/>
      <c r="V36" s="35"/>
      <c r="W36" s="35"/>
      <c r="X36" s="35"/>
      <c r="Y36" s="35"/>
      <c r="Z36" s="35"/>
    </row>
    <row r="37" spans="4:10" ht="18">
      <c r="D37" s="32"/>
      <c r="F37" s="32" t="s">
        <v>565</v>
      </c>
      <c r="J37" s="32"/>
    </row>
    <row r="38" spans="4:10" ht="18">
      <c r="D38" s="32"/>
      <c r="F38" s="32"/>
      <c r="J38" s="32"/>
    </row>
    <row r="39" spans="1:26" ht="13.5" thickBot="1">
      <c r="A39" s="33">
        <v>1</v>
      </c>
      <c r="B39" s="34"/>
      <c r="C39" s="34"/>
      <c r="D39" s="34"/>
      <c r="E39" s="34"/>
      <c r="F39" s="34"/>
      <c r="G39" s="34"/>
      <c r="H39" s="34"/>
      <c r="I39" s="35"/>
      <c r="J39" s="33">
        <v>2</v>
      </c>
      <c r="K39" s="34"/>
      <c r="L39" s="34"/>
      <c r="M39" s="34"/>
      <c r="N39" s="34"/>
      <c r="O39" s="34"/>
      <c r="P39" s="34"/>
      <c r="Q39" s="34"/>
      <c r="R39" s="34"/>
      <c r="S39" s="33">
        <v>3</v>
      </c>
      <c r="T39" s="35"/>
      <c r="U39" s="35"/>
      <c r="V39" s="35"/>
      <c r="W39" s="35"/>
      <c r="X39" s="35"/>
      <c r="Y39" s="35"/>
      <c r="Z39" s="35"/>
    </row>
    <row r="40" spans="1:26" ht="13.5" thickBot="1">
      <c r="A40" s="36" t="s">
        <v>566</v>
      </c>
      <c r="B40" s="37"/>
      <c r="C40" s="37"/>
      <c r="D40" s="37"/>
      <c r="E40" s="37"/>
      <c r="F40" s="38" t="s">
        <v>552</v>
      </c>
      <c r="G40" s="38"/>
      <c r="H40" s="38">
        <v>6</v>
      </c>
      <c r="I40" s="35"/>
      <c r="J40" s="36" t="s">
        <v>558</v>
      </c>
      <c r="K40" s="37"/>
      <c r="L40" s="37"/>
      <c r="M40" s="37"/>
      <c r="N40" s="37"/>
      <c r="O40" s="38" t="s">
        <v>552</v>
      </c>
      <c r="P40" s="38"/>
      <c r="Q40" s="38">
        <v>4</v>
      </c>
      <c r="R40" s="34"/>
      <c r="S40" s="36" t="s">
        <v>567</v>
      </c>
      <c r="T40" s="37"/>
      <c r="U40" s="37"/>
      <c r="V40" s="38" t="s">
        <v>552</v>
      </c>
      <c r="W40" s="38"/>
      <c r="X40" s="38"/>
      <c r="Y40" s="38"/>
      <c r="Z40" s="38">
        <v>3</v>
      </c>
    </row>
    <row r="41" spans="1:26" ht="12.75">
      <c r="A41" s="39" t="s">
        <v>131</v>
      </c>
      <c r="B41" s="94">
        <v>21</v>
      </c>
      <c r="C41" s="96">
        <v>27</v>
      </c>
      <c r="D41" s="94">
        <v>24</v>
      </c>
      <c r="E41" s="97">
        <v>27</v>
      </c>
      <c r="F41" s="41">
        <v>29</v>
      </c>
      <c r="G41" s="41">
        <v>29</v>
      </c>
      <c r="H41" s="95">
        <v>26</v>
      </c>
      <c r="I41" s="35"/>
      <c r="J41" s="39" t="s">
        <v>115</v>
      </c>
      <c r="K41" s="40">
        <v>31</v>
      </c>
      <c r="L41" s="92">
        <v>26</v>
      </c>
      <c r="M41" s="40">
        <v>29</v>
      </c>
      <c r="N41" s="95">
        <v>26</v>
      </c>
      <c r="O41" s="95">
        <v>26</v>
      </c>
      <c r="P41" s="93">
        <v>24</v>
      </c>
      <c r="Q41" s="97">
        <v>27</v>
      </c>
      <c r="R41" s="42"/>
      <c r="S41" s="39" t="s">
        <v>361</v>
      </c>
      <c r="T41" s="96">
        <v>28</v>
      </c>
      <c r="U41" s="41">
        <v>34</v>
      </c>
      <c r="V41" s="41">
        <v>36</v>
      </c>
      <c r="W41" s="41">
        <v>32</v>
      </c>
      <c r="X41" s="95">
        <v>26</v>
      </c>
      <c r="Y41" s="97">
        <v>28</v>
      </c>
      <c r="Z41" s="95">
        <v>26</v>
      </c>
    </row>
    <row r="42" spans="1:26" ht="12.75">
      <c r="A42" s="43" t="s">
        <v>198</v>
      </c>
      <c r="B42" s="40">
        <v>30</v>
      </c>
      <c r="C42" s="96">
        <v>27</v>
      </c>
      <c r="D42" s="92">
        <v>25</v>
      </c>
      <c r="E42" s="95">
        <v>25</v>
      </c>
      <c r="F42" s="95">
        <v>25</v>
      </c>
      <c r="G42" s="97">
        <v>28</v>
      </c>
      <c r="H42" s="95">
        <v>25</v>
      </c>
      <c r="I42" s="35"/>
      <c r="J42" s="43" t="s">
        <v>292</v>
      </c>
      <c r="K42" s="40">
        <v>29</v>
      </c>
      <c r="L42" s="94">
        <v>23</v>
      </c>
      <c r="M42" s="96">
        <v>28</v>
      </c>
      <c r="N42" s="95">
        <v>26</v>
      </c>
      <c r="O42" s="97">
        <v>27</v>
      </c>
      <c r="P42" s="93">
        <v>24</v>
      </c>
      <c r="Q42" s="93">
        <v>23</v>
      </c>
      <c r="R42" s="42"/>
      <c r="S42" s="43" t="s">
        <v>120</v>
      </c>
      <c r="T42" s="96">
        <v>28</v>
      </c>
      <c r="U42" s="41">
        <v>29</v>
      </c>
      <c r="V42" s="97">
        <v>27</v>
      </c>
      <c r="W42" s="41">
        <v>35</v>
      </c>
      <c r="X42" s="41">
        <v>31</v>
      </c>
      <c r="Y42" s="97">
        <v>28</v>
      </c>
      <c r="Z42" s="97">
        <v>28</v>
      </c>
    </row>
    <row r="43" spans="1:26" ht="12.75">
      <c r="A43" s="43" t="s">
        <v>568</v>
      </c>
      <c r="B43" s="94">
        <v>23</v>
      </c>
      <c r="C43" s="94">
        <v>23</v>
      </c>
      <c r="D43" s="92">
        <v>25</v>
      </c>
      <c r="E43" s="95">
        <v>25</v>
      </c>
      <c r="F43" s="41">
        <v>31</v>
      </c>
      <c r="G43" s="95">
        <v>25</v>
      </c>
      <c r="H43" s="95">
        <v>25</v>
      </c>
      <c r="I43" s="35"/>
      <c r="J43" s="43" t="s">
        <v>188</v>
      </c>
      <c r="K43" s="44">
        <v>33</v>
      </c>
      <c r="L43" s="98">
        <v>23</v>
      </c>
      <c r="M43" s="98">
        <v>23</v>
      </c>
      <c r="N43" s="100">
        <v>26</v>
      </c>
      <c r="O43" s="99">
        <v>27</v>
      </c>
      <c r="P43" s="98">
        <v>24</v>
      </c>
      <c r="Q43" s="41">
        <v>32</v>
      </c>
      <c r="R43" s="42"/>
      <c r="S43" s="43" t="s">
        <v>231</v>
      </c>
      <c r="T43" s="94">
        <v>23</v>
      </c>
      <c r="U43" s="41">
        <v>29</v>
      </c>
      <c r="V43" s="95">
        <v>26</v>
      </c>
      <c r="W43" s="41">
        <v>31</v>
      </c>
      <c r="X43" s="95">
        <v>26</v>
      </c>
      <c r="Y43" s="97">
        <v>27</v>
      </c>
      <c r="Z43" s="93">
        <v>24</v>
      </c>
    </row>
    <row r="44" spans="1:26" ht="12.75">
      <c r="A44" s="43" t="s">
        <v>569</v>
      </c>
      <c r="B44" s="40"/>
      <c r="C44" s="40"/>
      <c r="D44" s="40"/>
      <c r="E44" s="41"/>
      <c r="F44" s="41"/>
      <c r="G44" s="41"/>
      <c r="H44" s="41"/>
      <c r="I44" s="35"/>
      <c r="J44" s="43" t="s">
        <v>187</v>
      </c>
      <c r="K44" s="41"/>
      <c r="L44" s="41"/>
      <c r="M44" s="41"/>
      <c r="N44" s="41"/>
      <c r="O44" s="41"/>
      <c r="P44" s="41"/>
      <c r="Q44" s="41"/>
      <c r="R44" s="42"/>
      <c r="S44" s="43"/>
      <c r="T44" s="40"/>
      <c r="U44" s="41"/>
      <c r="V44" s="41"/>
      <c r="W44" s="41"/>
      <c r="X44" s="41"/>
      <c r="Y44" s="41"/>
      <c r="Z44" s="41"/>
    </row>
    <row r="45" spans="1:26" ht="13.5" thickBot="1">
      <c r="A45" s="35"/>
      <c r="B45" s="41">
        <f aca="true" t="shared" si="6" ref="B45:H45">SUM(B41:B44)</f>
        <v>74</v>
      </c>
      <c r="C45" s="41">
        <f t="shared" si="6"/>
        <v>77</v>
      </c>
      <c r="D45" s="41">
        <f t="shared" si="6"/>
        <v>74</v>
      </c>
      <c r="E45" s="41">
        <f t="shared" si="6"/>
        <v>77</v>
      </c>
      <c r="F45" s="41">
        <f t="shared" si="6"/>
        <v>85</v>
      </c>
      <c r="G45" s="41">
        <f t="shared" si="6"/>
        <v>82</v>
      </c>
      <c r="H45" s="41">
        <f t="shared" si="6"/>
        <v>76</v>
      </c>
      <c r="I45" s="35"/>
      <c r="J45" s="35"/>
      <c r="K45" s="45">
        <f aca="true" t="shared" si="7" ref="K45:Q45">SUM(K41:K44)</f>
        <v>93</v>
      </c>
      <c r="L45" s="41">
        <f t="shared" si="7"/>
        <v>72</v>
      </c>
      <c r="M45" s="41">
        <f t="shared" si="7"/>
        <v>80</v>
      </c>
      <c r="N45" s="41">
        <f t="shared" si="7"/>
        <v>78</v>
      </c>
      <c r="O45" s="41">
        <f t="shared" si="7"/>
        <v>80</v>
      </c>
      <c r="P45" s="41">
        <f t="shared" si="7"/>
        <v>72</v>
      </c>
      <c r="Q45" s="41">
        <f t="shared" si="7"/>
        <v>82</v>
      </c>
      <c r="R45" s="42"/>
      <c r="S45" s="35"/>
      <c r="T45" s="41">
        <f aca="true" t="shared" si="8" ref="T45:Z45">SUM(T41:T44)</f>
        <v>79</v>
      </c>
      <c r="U45" s="41">
        <f t="shared" si="8"/>
        <v>92</v>
      </c>
      <c r="V45" s="41">
        <f t="shared" si="8"/>
        <v>89</v>
      </c>
      <c r="W45" s="41">
        <f t="shared" si="8"/>
        <v>98</v>
      </c>
      <c r="X45" s="41">
        <f t="shared" si="8"/>
        <v>83</v>
      </c>
      <c r="Y45" s="41">
        <f t="shared" si="8"/>
        <v>83</v>
      </c>
      <c r="Z45" s="41">
        <f t="shared" si="8"/>
        <v>78</v>
      </c>
    </row>
    <row r="46" spans="1:26" ht="13.5" thickBot="1">
      <c r="A46" s="35"/>
      <c r="B46" s="34"/>
      <c r="C46" s="34"/>
      <c r="D46" s="34"/>
      <c r="E46" s="34"/>
      <c r="F46" s="34"/>
      <c r="G46" s="34"/>
      <c r="H46" s="46">
        <f>SUM(B45:H45)</f>
        <v>545</v>
      </c>
      <c r="I46" s="35"/>
      <c r="J46" s="35"/>
      <c r="K46" s="34"/>
      <c r="L46" s="34"/>
      <c r="M46" s="34"/>
      <c r="N46" s="34"/>
      <c r="O46" s="34"/>
      <c r="P46" s="34"/>
      <c r="Q46" s="46">
        <f>SUM(K45:Q45)</f>
        <v>557</v>
      </c>
      <c r="R46" s="42"/>
      <c r="S46" s="35"/>
      <c r="T46" s="34"/>
      <c r="U46" s="34"/>
      <c r="V46" s="34"/>
      <c r="W46" s="34"/>
      <c r="X46" s="34"/>
      <c r="Y46" s="34"/>
      <c r="Z46" s="46">
        <f>SUM(T45:Z45)</f>
        <v>602</v>
      </c>
    </row>
    <row r="47" spans="1:26" ht="13.5" thickBot="1">
      <c r="A47" s="33">
        <v>4</v>
      </c>
      <c r="B47" s="34"/>
      <c r="C47" s="34"/>
      <c r="D47" s="34"/>
      <c r="E47" s="34"/>
      <c r="F47" s="34"/>
      <c r="G47" s="34"/>
      <c r="H47" s="34"/>
      <c r="I47" s="35"/>
      <c r="J47" s="33">
        <v>5</v>
      </c>
      <c r="K47" s="34"/>
      <c r="L47" s="34"/>
      <c r="M47" s="34"/>
      <c r="N47" s="34"/>
      <c r="O47" s="34"/>
      <c r="P47" s="34"/>
      <c r="Q47" s="34"/>
      <c r="R47" s="34"/>
      <c r="S47" s="84"/>
      <c r="T47" s="85"/>
      <c r="U47" s="85"/>
      <c r="V47" s="85"/>
      <c r="W47" s="85"/>
      <c r="X47" s="85"/>
      <c r="Y47" s="85"/>
      <c r="Z47" s="85"/>
    </row>
    <row r="48" spans="1:26" ht="13.5" thickBot="1">
      <c r="A48" s="36" t="s">
        <v>515</v>
      </c>
      <c r="B48" s="37"/>
      <c r="C48" s="37"/>
      <c r="D48" s="37"/>
      <c r="E48" s="37"/>
      <c r="F48" s="38" t="s">
        <v>552</v>
      </c>
      <c r="G48" s="38"/>
      <c r="H48" s="38">
        <v>2</v>
      </c>
      <c r="I48" s="35"/>
      <c r="J48" s="36" t="s">
        <v>570</v>
      </c>
      <c r="K48" s="37"/>
      <c r="L48" s="37"/>
      <c r="M48" s="37"/>
      <c r="N48" s="37"/>
      <c r="O48" s="38" t="s">
        <v>552</v>
      </c>
      <c r="P48" s="38"/>
      <c r="Q48" s="38">
        <v>1</v>
      </c>
      <c r="R48" s="34"/>
      <c r="S48" s="86"/>
      <c r="T48" s="87"/>
      <c r="U48" s="87"/>
      <c r="V48" s="88"/>
      <c r="W48" s="88"/>
      <c r="X48" s="88"/>
      <c r="Y48" s="88"/>
      <c r="Z48" s="88"/>
    </row>
    <row r="49" spans="1:26" ht="12.75">
      <c r="A49" s="39" t="s">
        <v>234</v>
      </c>
      <c r="B49" s="40">
        <v>31</v>
      </c>
      <c r="C49" s="96">
        <v>27</v>
      </c>
      <c r="D49" s="40">
        <v>32</v>
      </c>
      <c r="E49" s="97">
        <v>28</v>
      </c>
      <c r="F49" s="95">
        <v>25</v>
      </c>
      <c r="G49" s="97">
        <v>27</v>
      </c>
      <c r="H49" s="41">
        <v>30</v>
      </c>
      <c r="I49" s="35"/>
      <c r="J49" s="39" t="s">
        <v>53</v>
      </c>
      <c r="K49" s="40">
        <v>34</v>
      </c>
      <c r="L49" s="96">
        <v>27</v>
      </c>
      <c r="M49" s="94">
        <v>24</v>
      </c>
      <c r="N49" s="41">
        <v>31</v>
      </c>
      <c r="O49" s="93">
        <v>22</v>
      </c>
      <c r="P49" s="95">
        <v>26</v>
      </c>
      <c r="Q49" s="41">
        <v>29</v>
      </c>
      <c r="R49" s="42"/>
      <c r="S49" s="86"/>
      <c r="T49" s="87"/>
      <c r="U49" s="87"/>
      <c r="V49" s="87"/>
      <c r="W49" s="87"/>
      <c r="X49" s="87"/>
      <c r="Y49" s="87"/>
      <c r="Z49" s="87"/>
    </row>
    <row r="50" spans="1:26" ht="12.75">
      <c r="A50" s="43" t="s">
        <v>393</v>
      </c>
      <c r="B50" s="40">
        <v>32</v>
      </c>
      <c r="C50" s="40">
        <v>30</v>
      </c>
      <c r="D50" s="40">
        <v>32</v>
      </c>
      <c r="E50" s="41">
        <v>29</v>
      </c>
      <c r="F50" s="41">
        <v>32</v>
      </c>
      <c r="G50" s="95">
        <v>26</v>
      </c>
      <c r="H50" s="41">
        <v>29</v>
      </c>
      <c r="I50" s="35"/>
      <c r="J50" s="43" t="s">
        <v>39</v>
      </c>
      <c r="K50" s="94">
        <v>24</v>
      </c>
      <c r="L50" s="94">
        <v>22</v>
      </c>
      <c r="M50" s="94">
        <v>24</v>
      </c>
      <c r="N50" s="93">
        <v>22</v>
      </c>
      <c r="O50" s="97">
        <v>27</v>
      </c>
      <c r="P50" s="93">
        <v>24</v>
      </c>
      <c r="Q50" s="93">
        <v>24</v>
      </c>
      <c r="R50" s="42"/>
      <c r="S50" s="86"/>
      <c r="T50" s="87"/>
      <c r="U50" s="87"/>
      <c r="V50" s="87"/>
      <c r="W50" s="87"/>
      <c r="X50" s="87"/>
      <c r="Y50" s="87"/>
      <c r="Z50" s="87"/>
    </row>
    <row r="51" spans="1:26" ht="12.75">
      <c r="A51" s="43" t="s">
        <v>264</v>
      </c>
      <c r="B51" s="96">
        <v>27</v>
      </c>
      <c r="C51" s="40">
        <v>35</v>
      </c>
      <c r="D51" s="40"/>
      <c r="E51" s="41"/>
      <c r="F51" s="41"/>
      <c r="G51" s="41"/>
      <c r="H51" s="41"/>
      <c r="I51" s="35"/>
      <c r="J51" s="43"/>
      <c r="K51" s="40">
        <v>126</v>
      </c>
      <c r="L51" s="40">
        <v>126</v>
      </c>
      <c r="M51" s="40">
        <v>126</v>
      </c>
      <c r="N51" s="41">
        <v>126</v>
      </c>
      <c r="O51" s="41">
        <v>126</v>
      </c>
      <c r="P51" s="41">
        <v>126</v>
      </c>
      <c r="Q51" s="41">
        <v>126</v>
      </c>
      <c r="R51" s="42"/>
      <c r="S51" s="86"/>
      <c r="T51" s="87"/>
      <c r="U51" s="87"/>
      <c r="V51" s="87"/>
      <c r="W51" s="87"/>
      <c r="X51" s="87"/>
      <c r="Y51" s="87"/>
      <c r="Z51" s="87"/>
    </row>
    <row r="52" spans="1:26" ht="12.75">
      <c r="A52" s="43" t="s">
        <v>373</v>
      </c>
      <c r="B52" s="40"/>
      <c r="C52" s="40"/>
      <c r="D52" s="40">
        <v>36</v>
      </c>
      <c r="E52" s="95">
        <v>26</v>
      </c>
      <c r="F52" s="41">
        <v>32</v>
      </c>
      <c r="G52" s="95">
        <v>25</v>
      </c>
      <c r="H52" s="41">
        <v>30</v>
      </c>
      <c r="I52" s="35"/>
      <c r="J52" s="43" t="s">
        <v>559</v>
      </c>
      <c r="K52" s="40"/>
      <c r="L52" s="40"/>
      <c r="M52" s="40"/>
      <c r="N52" s="41"/>
      <c r="O52" s="41"/>
      <c r="P52" s="41"/>
      <c r="Q52" s="41"/>
      <c r="R52" s="42"/>
      <c r="S52" s="86"/>
      <c r="T52" s="87"/>
      <c r="U52" s="87"/>
      <c r="V52" s="87"/>
      <c r="W52" s="87"/>
      <c r="X52" s="87"/>
      <c r="Y52" s="87"/>
      <c r="Z52" s="87"/>
    </row>
    <row r="53" spans="1:26" ht="13.5" thickBot="1">
      <c r="A53" s="35"/>
      <c r="B53" s="41">
        <f aca="true" t="shared" si="9" ref="B53:H53">SUM(B49:B52)</f>
        <v>90</v>
      </c>
      <c r="C53" s="41">
        <f t="shared" si="9"/>
        <v>92</v>
      </c>
      <c r="D53" s="41">
        <f t="shared" si="9"/>
        <v>100</v>
      </c>
      <c r="E53" s="41">
        <f t="shared" si="9"/>
        <v>83</v>
      </c>
      <c r="F53" s="41">
        <f t="shared" si="9"/>
        <v>89</v>
      </c>
      <c r="G53" s="41">
        <f t="shared" si="9"/>
        <v>78</v>
      </c>
      <c r="H53" s="41">
        <f t="shared" si="9"/>
        <v>89</v>
      </c>
      <c r="I53" s="35"/>
      <c r="J53" s="35"/>
      <c r="K53" s="41">
        <f aca="true" t="shared" si="10" ref="K53:Q53">SUM(K49:K52)</f>
        <v>184</v>
      </c>
      <c r="L53" s="41">
        <f t="shared" si="10"/>
        <v>175</v>
      </c>
      <c r="M53" s="41">
        <f t="shared" si="10"/>
        <v>174</v>
      </c>
      <c r="N53" s="41">
        <f t="shared" si="10"/>
        <v>179</v>
      </c>
      <c r="O53" s="41">
        <f t="shared" si="10"/>
        <v>175</v>
      </c>
      <c r="P53" s="41">
        <f t="shared" si="10"/>
        <v>176</v>
      </c>
      <c r="Q53" s="41">
        <f t="shared" si="10"/>
        <v>179</v>
      </c>
      <c r="R53" s="42"/>
      <c r="S53" s="89"/>
      <c r="T53" s="87"/>
      <c r="U53" s="87"/>
      <c r="V53" s="87"/>
      <c r="W53" s="87"/>
      <c r="X53" s="87"/>
      <c r="Y53" s="87"/>
      <c r="Z53" s="87"/>
    </row>
    <row r="54" spans="1:26" ht="13.5" thickBot="1">
      <c r="A54" s="35"/>
      <c r="B54" s="34"/>
      <c r="C54" s="34"/>
      <c r="D54" s="34"/>
      <c r="E54" s="34"/>
      <c r="F54" s="34"/>
      <c r="G54" s="34"/>
      <c r="H54" s="46">
        <f>SUM(B53:H53)</f>
        <v>621</v>
      </c>
      <c r="I54" s="35"/>
      <c r="J54" s="35"/>
      <c r="K54" s="34"/>
      <c r="L54" s="34"/>
      <c r="M54" s="34"/>
      <c r="N54" s="34"/>
      <c r="O54" s="34"/>
      <c r="P54" s="34"/>
      <c r="Q54" s="46">
        <f>SUM(K53:Q53)</f>
        <v>1242</v>
      </c>
      <c r="R54" s="42"/>
      <c r="S54" s="89"/>
      <c r="T54" s="87"/>
      <c r="U54" s="87"/>
      <c r="V54" s="87"/>
      <c r="W54" s="87"/>
      <c r="X54" s="87"/>
      <c r="Y54" s="87"/>
      <c r="Z54" s="88"/>
    </row>
    <row r="55" spans="1:26" ht="12.75">
      <c r="A55" s="35"/>
      <c r="B55" s="34"/>
      <c r="C55" s="34"/>
      <c r="D55" s="34"/>
      <c r="E55" s="34"/>
      <c r="F55" s="34"/>
      <c r="G55" s="34"/>
      <c r="H55" s="34"/>
      <c r="I55" s="35"/>
      <c r="J55" s="35"/>
      <c r="K55" s="34"/>
      <c r="L55" s="34"/>
      <c r="M55" s="34"/>
      <c r="N55" s="34"/>
      <c r="O55" s="34"/>
      <c r="P55" s="34"/>
      <c r="Q55" s="34"/>
      <c r="R55" s="34"/>
      <c r="S55" s="35"/>
      <c r="T55" s="35"/>
      <c r="U55" s="35"/>
      <c r="V55" s="35"/>
      <c r="W55" s="35"/>
      <c r="X55" s="35"/>
      <c r="Y55" s="35"/>
      <c r="Z55" s="35"/>
    </row>
    <row r="56" spans="1:26" ht="12.75">
      <c r="A56" s="47"/>
      <c r="B56" s="42"/>
      <c r="C56" s="42"/>
      <c r="D56" s="42"/>
      <c r="E56" s="42"/>
      <c r="F56" s="48"/>
      <c r="G56" s="48"/>
      <c r="H56" s="49"/>
      <c r="I56" s="35"/>
      <c r="J56" s="35"/>
      <c r="K56" s="34"/>
      <c r="L56" s="34"/>
      <c r="M56" s="34"/>
      <c r="N56" s="34"/>
      <c r="O56" s="34"/>
      <c r="P56" s="34"/>
      <c r="Q56" s="34"/>
      <c r="R56" s="34"/>
      <c r="S56" s="35"/>
      <c r="T56" s="35"/>
      <c r="U56" s="35"/>
      <c r="V56" s="35"/>
      <c r="W56" s="35"/>
      <c r="X56" s="35"/>
      <c r="Y56" s="35"/>
      <c r="Z56" s="35"/>
    </row>
    <row r="57" spans="1:26" ht="12.75">
      <c r="A57" s="50"/>
      <c r="B57" s="51"/>
      <c r="C57" s="51"/>
      <c r="D57" s="51"/>
      <c r="E57" s="51"/>
      <c r="F57" s="51"/>
      <c r="G57" s="51"/>
      <c r="H57" s="51"/>
      <c r="I57" s="50"/>
      <c r="J57" s="50"/>
      <c r="K57" s="51"/>
      <c r="L57" s="51"/>
      <c r="M57" s="51"/>
      <c r="N57" s="51"/>
      <c r="O57" s="51"/>
      <c r="P57" s="51"/>
      <c r="Q57" s="51"/>
      <c r="R57" s="51"/>
      <c r="S57" s="50"/>
      <c r="T57" s="50"/>
      <c r="U57" s="50"/>
      <c r="V57" s="35"/>
      <c r="W57" s="35"/>
      <c r="X57" s="35"/>
      <c r="Y57" s="35"/>
      <c r="Z57" s="35"/>
    </row>
    <row r="58" spans="1:26" ht="12.75">
      <c r="A58" s="81"/>
      <c r="B58" s="52"/>
      <c r="C58" s="52"/>
      <c r="D58" s="52"/>
      <c r="E58" s="52"/>
      <c r="F58" s="52"/>
      <c r="G58" s="52"/>
      <c r="H58" s="33"/>
      <c r="I58" s="53"/>
      <c r="J58" s="54" t="s">
        <v>560</v>
      </c>
      <c r="K58" s="55"/>
      <c r="L58" s="55"/>
      <c r="M58" s="55"/>
      <c r="N58" s="55"/>
      <c r="O58" s="55"/>
      <c r="P58" s="55"/>
      <c r="Q58" s="56"/>
      <c r="R58" s="57"/>
      <c r="S58" s="58" t="s">
        <v>561</v>
      </c>
      <c r="T58" s="59"/>
      <c r="U58" s="59"/>
      <c r="V58" s="59"/>
      <c r="W58" s="59"/>
      <c r="X58" s="59"/>
      <c r="Y58" s="59"/>
      <c r="Z58" s="60"/>
    </row>
    <row r="59" spans="1:26" ht="12.75">
      <c r="A59" s="82"/>
      <c r="B59" s="61"/>
      <c r="C59" s="61"/>
      <c r="D59" s="61"/>
      <c r="E59" s="61"/>
      <c r="F59" s="61"/>
      <c r="G59" s="61"/>
      <c r="H59" s="26"/>
      <c r="I59" s="19"/>
      <c r="J59" s="62"/>
      <c r="K59" s="63" t="s">
        <v>529</v>
      </c>
      <c r="L59" s="63"/>
      <c r="M59" s="63"/>
      <c r="N59" s="63"/>
      <c r="O59" s="63" t="s">
        <v>562</v>
      </c>
      <c r="P59" s="63"/>
      <c r="Q59" s="64"/>
      <c r="R59" s="51"/>
      <c r="S59" s="65"/>
      <c r="T59" s="66" t="s">
        <v>562</v>
      </c>
      <c r="U59" s="66"/>
      <c r="V59" s="66"/>
      <c r="W59" s="66"/>
      <c r="X59" s="66"/>
      <c r="Y59" s="66"/>
      <c r="Z59" s="67" t="s">
        <v>529</v>
      </c>
    </row>
    <row r="60" spans="1:26" ht="12.75">
      <c r="A60" s="81"/>
      <c r="B60" s="52"/>
      <c r="C60" s="52"/>
      <c r="D60" s="52"/>
      <c r="E60" s="52"/>
      <c r="F60" s="52"/>
      <c r="G60" s="52"/>
      <c r="H60" s="68"/>
      <c r="I60" s="69"/>
      <c r="J60" s="70" t="s">
        <v>575</v>
      </c>
      <c r="K60" s="71">
        <v>6</v>
      </c>
      <c r="L60" s="71"/>
      <c r="M60" s="71"/>
      <c r="N60" s="71"/>
      <c r="O60" s="71">
        <v>545</v>
      </c>
      <c r="P60" s="71"/>
      <c r="Q60" s="71"/>
      <c r="R60" s="57"/>
      <c r="S60" s="72" t="s">
        <v>558</v>
      </c>
      <c r="T60" s="73">
        <v>1088</v>
      </c>
      <c r="U60" s="73"/>
      <c r="V60" s="73"/>
      <c r="W60" s="73"/>
      <c r="X60" s="73"/>
      <c r="Y60" s="73"/>
      <c r="Z60" s="73">
        <v>10</v>
      </c>
    </row>
    <row r="61" spans="1:26" ht="12.75">
      <c r="A61" s="81"/>
      <c r="B61" s="52"/>
      <c r="C61" s="52"/>
      <c r="D61" s="52"/>
      <c r="E61" s="52"/>
      <c r="F61" s="52"/>
      <c r="G61" s="52"/>
      <c r="H61" s="74"/>
      <c r="I61" s="75"/>
      <c r="J61" s="70" t="s">
        <v>558</v>
      </c>
      <c r="K61" s="71">
        <v>4</v>
      </c>
      <c r="L61" s="71"/>
      <c r="M61" s="71"/>
      <c r="N61" s="71"/>
      <c r="O61" s="71">
        <v>557</v>
      </c>
      <c r="P61" s="71"/>
      <c r="Q61" s="76"/>
      <c r="R61" s="77"/>
      <c r="S61" s="72" t="s">
        <v>575</v>
      </c>
      <c r="T61" s="78">
        <v>1092</v>
      </c>
      <c r="U61" s="78"/>
      <c r="V61" s="78"/>
      <c r="W61" s="78"/>
      <c r="X61" s="78"/>
      <c r="Y61" s="78"/>
      <c r="Z61" s="78">
        <v>9</v>
      </c>
    </row>
    <row r="62" spans="1:26" ht="12.75">
      <c r="A62" s="81"/>
      <c r="B62" s="52"/>
      <c r="C62" s="52"/>
      <c r="D62" s="52"/>
      <c r="E62" s="52"/>
      <c r="F62" s="52"/>
      <c r="G62" s="52"/>
      <c r="H62" s="74"/>
      <c r="I62" s="75"/>
      <c r="J62" s="70" t="s">
        <v>567</v>
      </c>
      <c r="K62" s="71">
        <v>3</v>
      </c>
      <c r="L62" s="71"/>
      <c r="M62" s="71"/>
      <c r="N62" s="71"/>
      <c r="O62" s="71">
        <v>602</v>
      </c>
      <c r="P62" s="71"/>
      <c r="Q62" s="76"/>
      <c r="R62" s="77"/>
      <c r="S62" s="72" t="s">
        <v>570</v>
      </c>
      <c r="T62" s="78">
        <v>1783</v>
      </c>
      <c r="U62" s="78"/>
      <c r="V62" s="78"/>
      <c r="W62" s="78"/>
      <c r="X62" s="78"/>
      <c r="Y62" s="78"/>
      <c r="Z62" s="78">
        <v>5</v>
      </c>
    </row>
    <row r="63" spans="1:26" ht="12.75">
      <c r="A63" s="81"/>
      <c r="B63" s="52"/>
      <c r="C63" s="52"/>
      <c r="D63" s="52"/>
      <c r="E63" s="52"/>
      <c r="F63" s="52"/>
      <c r="G63" s="52"/>
      <c r="H63" s="74"/>
      <c r="I63" s="75"/>
      <c r="J63" s="70" t="s">
        <v>571</v>
      </c>
      <c r="K63" s="71">
        <v>2</v>
      </c>
      <c r="L63" s="71"/>
      <c r="M63" s="71"/>
      <c r="N63" s="71"/>
      <c r="O63" s="71">
        <v>621</v>
      </c>
      <c r="P63" s="71"/>
      <c r="Q63" s="76"/>
      <c r="R63" s="77"/>
      <c r="S63" s="72" t="s">
        <v>571</v>
      </c>
      <c r="T63" s="78">
        <v>1182</v>
      </c>
      <c r="U63" s="78"/>
      <c r="V63" s="78"/>
      <c r="W63" s="78"/>
      <c r="X63" s="78"/>
      <c r="Y63" s="78"/>
      <c r="Z63" s="78">
        <v>4</v>
      </c>
    </row>
    <row r="64" spans="1:26" ht="12.75">
      <c r="A64" s="81"/>
      <c r="B64" s="52"/>
      <c r="C64" s="52"/>
      <c r="D64" s="52"/>
      <c r="E64" s="52"/>
      <c r="F64" s="52"/>
      <c r="G64" s="52"/>
      <c r="H64" s="74"/>
      <c r="I64" s="75"/>
      <c r="J64" s="70" t="s">
        <v>570</v>
      </c>
      <c r="K64" s="71">
        <v>1</v>
      </c>
      <c r="L64" s="71"/>
      <c r="M64" s="71"/>
      <c r="N64" s="71"/>
      <c r="O64" s="91">
        <v>1242</v>
      </c>
      <c r="P64" s="71"/>
      <c r="Q64" s="76"/>
      <c r="R64" s="77"/>
      <c r="S64" s="72" t="s">
        <v>567</v>
      </c>
      <c r="T64" s="78">
        <v>1238</v>
      </c>
      <c r="U64" s="78"/>
      <c r="V64" s="78"/>
      <c r="W64" s="78"/>
      <c r="X64" s="78"/>
      <c r="Y64" s="78"/>
      <c r="Z64" s="78">
        <v>4</v>
      </c>
    </row>
    <row r="65" spans="1:7" ht="207" customHeight="1">
      <c r="A65" s="90"/>
      <c r="B65" s="90"/>
      <c r="C65" s="90"/>
      <c r="D65" s="90"/>
      <c r="E65" s="90"/>
      <c r="F65" s="90"/>
      <c r="G65" s="90"/>
    </row>
    <row r="66" spans="4:10" ht="18">
      <c r="D66" s="32"/>
      <c r="F66" s="32" t="s">
        <v>572</v>
      </c>
      <c r="J66" s="32"/>
    </row>
    <row r="67" spans="4:10" ht="18">
      <c r="D67" s="32"/>
      <c r="F67" s="32"/>
      <c r="J67" s="32"/>
    </row>
    <row r="68" spans="1:26" ht="13.5" thickBot="1">
      <c r="A68" s="33">
        <v>1</v>
      </c>
      <c r="B68" s="34"/>
      <c r="C68" s="34"/>
      <c r="D68" s="34"/>
      <c r="E68" s="34"/>
      <c r="F68" s="34"/>
      <c r="G68" s="34"/>
      <c r="H68" s="34"/>
      <c r="I68" s="35"/>
      <c r="J68" s="33">
        <v>2</v>
      </c>
      <c r="K68" s="34"/>
      <c r="L68" s="34"/>
      <c r="M68" s="34"/>
      <c r="N68" s="34"/>
      <c r="O68" s="34"/>
      <c r="P68" s="34"/>
      <c r="Q68" s="34"/>
      <c r="R68" s="34"/>
      <c r="S68" s="33">
        <v>3</v>
      </c>
      <c r="T68" s="35"/>
      <c r="U68" s="35"/>
      <c r="V68" s="35"/>
      <c r="W68" s="35"/>
      <c r="X68" s="35"/>
      <c r="Y68" s="35"/>
      <c r="Z68" s="35"/>
    </row>
    <row r="69" spans="1:26" ht="13.5" thickBot="1">
      <c r="A69" s="36" t="s">
        <v>515</v>
      </c>
      <c r="B69" s="37"/>
      <c r="C69" s="37"/>
      <c r="D69" s="37"/>
      <c r="E69" s="37"/>
      <c r="F69" s="38" t="s">
        <v>552</v>
      </c>
      <c r="G69" s="38"/>
      <c r="H69" s="38">
        <v>5</v>
      </c>
      <c r="I69" s="35"/>
      <c r="J69" s="36" t="s">
        <v>573</v>
      </c>
      <c r="K69" s="37"/>
      <c r="L69" s="37"/>
      <c r="M69" s="37"/>
      <c r="N69" s="37"/>
      <c r="O69" s="38" t="s">
        <v>552</v>
      </c>
      <c r="P69" s="38"/>
      <c r="Q69" s="38">
        <v>3</v>
      </c>
      <c r="R69" s="34"/>
      <c r="S69" s="36" t="s">
        <v>553</v>
      </c>
      <c r="T69" s="37"/>
      <c r="U69" s="37"/>
      <c r="V69" s="38" t="s">
        <v>552</v>
      </c>
      <c r="W69" s="38"/>
      <c r="X69" s="38"/>
      <c r="Y69" s="38"/>
      <c r="Z69" s="38">
        <v>2</v>
      </c>
    </row>
    <row r="70" spans="1:26" ht="12.75">
      <c r="A70" s="39" t="s">
        <v>336</v>
      </c>
      <c r="B70" s="92">
        <v>26</v>
      </c>
      <c r="C70" s="94">
        <v>21</v>
      </c>
      <c r="D70" s="94">
        <v>23</v>
      </c>
      <c r="E70" s="97">
        <v>27</v>
      </c>
      <c r="F70" s="97">
        <v>27</v>
      </c>
      <c r="G70" s="95">
        <v>25</v>
      </c>
      <c r="H70" s="97">
        <v>28</v>
      </c>
      <c r="I70" s="35"/>
      <c r="J70" s="39" t="s">
        <v>75</v>
      </c>
      <c r="K70" s="40">
        <v>29</v>
      </c>
      <c r="L70" s="94">
        <v>24</v>
      </c>
      <c r="M70" s="40">
        <v>29</v>
      </c>
      <c r="N70" s="93">
        <v>22</v>
      </c>
      <c r="O70" s="95">
        <v>26</v>
      </c>
      <c r="P70" s="97">
        <v>27</v>
      </c>
      <c r="Q70" s="97">
        <v>27</v>
      </c>
      <c r="R70" s="42"/>
      <c r="S70" s="39" t="s">
        <v>24</v>
      </c>
      <c r="T70" s="40">
        <v>40</v>
      </c>
      <c r="U70" s="41">
        <v>33</v>
      </c>
      <c r="V70" s="41">
        <v>38</v>
      </c>
      <c r="W70" s="41">
        <v>33</v>
      </c>
      <c r="X70" s="41">
        <v>45</v>
      </c>
      <c r="Y70" s="97">
        <v>28</v>
      </c>
      <c r="Z70" s="41">
        <v>38</v>
      </c>
    </row>
    <row r="71" spans="1:26" ht="12.75">
      <c r="A71" s="43" t="s">
        <v>541</v>
      </c>
      <c r="B71" s="94">
        <v>23</v>
      </c>
      <c r="C71" s="40">
        <v>29</v>
      </c>
      <c r="D71" s="92">
        <v>26</v>
      </c>
      <c r="E71" s="97">
        <v>27</v>
      </c>
      <c r="F71" s="93">
        <v>21</v>
      </c>
      <c r="G71" s="41">
        <v>30</v>
      </c>
      <c r="H71" s="93">
        <v>24</v>
      </c>
      <c r="I71" s="35"/>
      <c r="J71" s="43" t="s">
        <v>542</v>
      </c>
      <c r="K71" s="40">
        <v>31</v>
      </c>
      <c r="L71" s="96">
        <v>27</v>
      </c>
      <c r="M71" s="40">
        <v>32</v>
      </c>
      <c r="N71" s="41">
        <v>40</v>
      </c>
      <c r="O71" s="41">
        <v>6</v>
      </c>
      <c r="P71" s="41"/>
      <c r="Q71" s="41"/>
      <c r="R71" s="42"/>
      <c r="S71" s="43" t="s">
        <v>540</v>
      </c>
      <c r="T71" s="96">
        <v>28</v>
      </c>
      <c r="U71" s="97">
        <v>28</v>
      </c>
      <c r="V71" s="95">
        <v>26</v>
      </c>
      <c r="W71" s="97">
        <v>27</v>
      </c>
      <c r="X71" s="97">
        <v>28</v>
      </c>
      <c r="Y71" s="41">
        <v>31</v>
      </c>
      <c r="Z71" s="97">
        <v>27</v>
      </c>
    </row>
    <row r="72" spans="1:26" ht="12.75">
      <c r="A72" s="43" t="s">
        <v>216</v>
      </c>
      <c r="B72" s="40">
        <v>35</v>
      </c>
      <c r="C72" s="40">
        <v>33</v>
      </c>
      <c r="D72" s="96">
        <v>27</v>
      </c>
      <c r="E72" s="41">
        <v>32</v>
      </c>
      <c r="F72" s="41">
        <v>29</v>
      </c>
      <c r="G72" s="93">
        <v>24</v>
      </c>
      <c r="H72" s="41">
        <v>35</v>
      </c>
      <c r="I72" s="35"/>
      <c r="J72" s="43" t="s">
        <v>271</v>
      </c>
      <c r="K72" s="99">
        <v>28</v>
      </c>
      <c r="L72" s="99">
        <v>27</v>
      </c>
      <c r="M72" s="100">
        <v>25</v>
      </c>
      <c r="N72" s="44">
        <v>29</v>
      </c>
      <c r="O72" s="98">
        <v>24</v>
      </c>
      <c r="P72" s="100">
        <v>26</v>
      </c>
      <c r="Q72" s="95">
        <v>25</v>
      </c>
      <c r="R72" s="42"/>
      <c r="S72" s="43" t="s">
        <v>439</v>
      </c>
      <c r="T72" s="96">
        <v>28</v>
      </c>
      <c r="U72" s="97">
        <v>28</v>
      </c>
      <c r="V72" s="95">
        <v>25</v>
      </c>
      <c r="W72" s="95">
        <v>25</v>
      </c>
      <c r="X72" s="93">
        <v>24</v>
      </c>
      <c r="Y72" s="95">
        <v>26</v>
      </c>
      <c r="Z72" s="93">
        <v>24</v>
      </c>
    </row>
    <row r="73" spans="1:26" ht="12.75">
      <c r="A73" s="43"/>
      <c r="B73" s="40"/>
      <c r="C73" s="40"/>
      <c r="D73" s="40"/>
      <c r="E73" s="41"/>
      <c r="F73" s="41"/>
      <c r="G73" s="41"/>
      <c r="H73" s="41"/>
      <c r="I73" s="35"/>
      <c r="J73" s="43" t="s">
        <v>121</v>
      </c>
      <c r="K73" s="41"/>
      <c r="L73" s="41"/>
      <c r="M73" s="41"/>
      <c r="N73" s="41"/>
      <c r="O73" s="41">
        <v>23</v>
      </c>
      <c r="P73" s="41">
        <v>37</v>
      </c>
      <c r="Q73" s="97">
        <v>27</v>
      </c>
      <c r="R73" s="42"/>
      <c r="S73" s="43" t="s">
        <v>57</v>
      </c>
      <c r="T73" s="40"/>
      <c r="U73" s="41"/>
      <c r="V73" s="41"/>
      <c r="W73" s="41"/>
      <c r="X73" s="41"/>
      <c r="Y73" s="41"/>
      <c r="Z73" s="41"/>
    </row>
    <row r="74" spans="1:26" ht="13.5" thickBot="1">
      <c r="A74" s="35"/>
      <c r="B74" s="41">
        <f aca="true" t="shared" si="11" ref="B74:H74">SUM(B70:B73)</f>
        <v>84</v>
      </c>
      <c r="C74" s="41">
        <f t="shared" si="11"/>
        <v>83</v>
      </c>
      <c r="D74" s="41">
        <f t="shared" si="11"/>
        <v>76</v>
      </c>
      <c r="E74" s="41">
        <f t="shared" si="11"/>
        <v>86</v>
      </c>
      <c r="F74" s="41">
        <f t="shared" si="11"/>
        <v>77</v>
      </c>
      <c r="G74" s="41">
        <f t="shared" si="11"/>
        <v>79</v>
      </c>
      <c r="H74" s="41">
        <f t="shared" si="11"/>
        <v>87</v>
      </c>
      <c r="I74" s="35"/>
      <c r="J74" s="35"/>
      <c r="K74" s="45">
        <f aca="true" t="shared" si="12" ref="K74:Q74">SUM(K70:K73)</f>
        <v>88</v>
      </c>
      <c r="L74" s="41">
        <f t="shared" si="12"/>
        <v>78</v>
      </c>
      <c r="M74" s="41">
        <f t="shared" si="12"/>
        <v>86</v>
      </c>
      <c r="N74" s="41">
        <f t="shared" si="12"/>
        <v>91</v>
      </c>
      <c r="O74" s="41">
        <f t="shared" si="12"/>
        <v>79</v>
      </c>
      <c r="P74" s="41">
        <f t="shared" si="12"/>
        <v>90</v>
      </c>
      <c r="Q74" s="41">
        <f t="shared" si="12"/>
        <v>79</v>
      </c>
      <c r="R74" s="42"/>
      <c r="S74" s="35"/>
      <c r="T74" s="41">
        <f aca="true" t="shared" si="13" ref="T74:Z74">SUM(T70:T73)</f>
        <v>96</v>
      </c>
      <c r="U74" s="41">
        <f t="shared" si="13"/>
        <v>89</v>
      </c>
      <c r="V74" s="41">
        <f t="shared" si="13"/>
        <v>89</v>
      </c>
      <c r="W74" s="41">
        <f t="shared" si="13"/>
        <v>85</v>
      </c>
      <c r="X74" s="41">
        <f t="shared" si="13"/>
        <v>97</v>
      </c>
      <c r="Y74" s="41">
        <f t="shared" si="13"/>
        <v>85</v>
      </c>
      <c r="Z74" s="41">
        <f t="shared" si="13"/>
        <v>89</v>
      </c>
    </row>
    <row r="75" spans="1:26" ht="13.5" thickBot="1">
      <c r="A75" s="35"/>
      <c r="B75" s="34"/>
      <c r="C75" s="34"/>
      <c r="D75" s="34"/>
      <c r="E75" s="34"/>
      <c r="F75" s="34"/>
      <c r="G75" s="34"/>
      <c r="H75" s="46">
        <f>SUM(B74:H74)</f>
        <v>572</v>
      </c>
      <c r="I75" s="35"/>
      <c r="J75" s="35"/>
      <c r="K75" s="34"/>
      <c r="L75" s="34"/>
      <c r="M75" s="34"/>
      <c r="N75" s="34"/>
      <c r="O75" s="34"/>
      <c r="P75" s="34"/>
      <c r="Q75" s="46">
        <f>SUM(K74:Q74)</f>
        <v>591</v>
      </c>
      <c r="R75" s="42"/>
      <c r="S75" s="35"/>
      <c r="T75" s="34"/>
      <c r="U75" s="34"/>
      <c r="V75" s="34"/>
      <c r="W75" s="34"/>
      <c r="X75" s="34"/>
      <c r="Y75" s="34"/>
      <c r="Z75" s="46">
        <f>SUM(T74:Z74)</f>
        <v>630</v>
      </c>
    </row>
    <row r="76" spans="1:26" ht="13.5" thickBot="1">
      <c r="A76" s="33">
        <v>4</v>
      </c>
      <c r="B76" s="34"/>
      <c r="C76" s="34"/>
      <c r="D76" s="34"/>
      <c r="E76" s="34"/>
      <c r="F76" s="34"/>
      <c r="G76" s="34"/>
      <c r="H76" s="34"/>
      <c r="I76" s="35"/>
      <c r="J76" s="52"/>
      <c r="K76" s="87"/>
      <c r="L76" s="87"/>
      <c r="M76" s="87"/>
      <c r="N76" s="87"/>
      <c r="O76" s="87"/>
      <c r="P76" s="87"/>
      <c r="Q76" s="87"/>
      <c r="R76" s="87"/>
      <c r="S76" s="52"/>
      <c r="T76" s="89"/>
      <c r="U76" s="89"/>
      <c r="V76" s="89"/>
      <c r="W76" s="89"/>
      <c r="X76" s="89"/>
      <c r="Y76" s="89"/>
      <c r="Z76" s="89"/>
    </row>
    <row r="77" spans="1:26" ht="13.5" thickBot="1">
      <c r="A77" s="36" t="s">
        <v>566</v>
      </c>
      <c r="B77" s="37"/>
      <c r="C77" s="37"/>
      <c r="D77" s="37"/>
      <c r="E77" s="37"/>
      <c r="F77" s="38" t="s">
        <v>552</v>
      </c>
      <c r="G77" s="38"/>
      <c r="H77" s="38">
        <v>1</v>
      </c>
      <c r="I77" s="35"/>
      <c r="J77" s="86"/>
      <c r="K77" s="87"/>
      <c r="L77" s="87"/>
      <c r="M77" s="87"/>
      <c r="N77" s="87"/>
      <c r="O77" s="88"/>
      <c r="P77" s="88"/>
      <c r="Q77" s="88"/>
      <c r="R77" s="87"/>
      <c r="S77" s="86"/>
      <c r="T77" s="87"/>
      <c r="U77" s="87"/>
      <c r="V77" s="88"/>
      <c r="W77" s="88"/>
      <c r="X77" s="88"/>
      <c r="Y77" s="88"/>
      <c r="Z77" s="88"/>
    </row>
    <row r="78" spans="1:26" ht="12.75">
      <c r="A78" s="39" t="s">
        <v>543</v>
      </c>
      <c r="B78" s="40">
        <v>44</v>
      </c>
      <c r="C78" s="40">
        <v>42</v>
      </c>
      <c r="D78" s="40">
        <v>37</v>
      </c>
      <c r="E78" s="41">
        <v>29</v>
      </c>
      <c r="F78" s="41">
        <v>47</v>
      </c>
      <c r="G78" s="41">
        <v>48</v>
      </c>
      <c r="H78" s="41">
        <v>39</v>
      </c>
      <c r="I78" s="35"/>
      <c r="J78" s="86"/>
      <c r="K78" s="87"/>
      <c r="L78" s="87"/>
      <c r="M78" s="87"/>
      <c r="N78" s="87"/>
      <c r="O78" s="87"/>
      <c r="P78" s="87"/>
      <c r="Q78" s="87"/>
      <c r="R78" s="87"/>
      <c r="S78" s="86"/>
      <c r="T78" s="87"/>
      <c r="U78" s="87"/>
      <c r="V78" s="87"/>
      <c r="W78" s="87"/>
      <c r="X78" s="87"/>
      <c r="Y78" s="87"/>
      <c r="Z78" s="87"/>
    </row>
    <row r="79" spans="1:26" ht="12.75">
      <c r="A79" s="43" t="s">
        <v>82</v>
      </c>
      <c r="B79" s="96">
        <v>27</v>
      </c>
      <c r="C79" s="40">
        <v>32</v>
      </c>
      <c r="D79" s="92">
        <v>26</v>
      </c>
      <c r="E79" s="41">
        <v>36</v>
      </c>
      <c r="F79" s="95">
        <v>26</v>
      </c>
      <c r="G79" s="41">
        <v>33</v>
      </c>
      <c r="H79" s="93">
        <v>21</v>
      </c>
      <c r="I79" s="35"/>
      <c r="J79" s="86"/>
      <c r="K79" s="87"/>
      <c r="L79" s="87"/>
      <c r="M79" s="87"/>
      <c r="N79" s="87"/>
      <c r="O79" s="87"/>
      <c r="P79" s="87"/>
      <c r="Q79" s="87"/>
      <c r="R79" s="87"/>
      <c r="S79" s="86"/>
      <c r="T79" s="87"/>
      <c r="U79" s="87"/>
      <c r="V79" s="87"/>
      <c r="W79" s="87"/>
      <c r="X79" s="87"/>
      <c r="Y79" s="87"/>
      <c r="Z79" s="87"/>
    </row>
    <row r="80" spans="1:26" ht="12.75">
      <c r="A80" s="43" t="s">
        <v>83</v>
      </c>
      <c r="B80" s="92">
        <v>26</v>
      </c>
      <c r="C80" s="94">
        <v>24</v>
      </c>
      <c r="D80" s="92">
        <v>25</v>
      </c>
      <c r="E80" s="95">
        <v>26</v>
      </c>
      <c r="F80" s="95">
        <v>25</v>
      </c>
      <c r="G80" s="95">
        <v>26</v>
      </c>
      <c r="H80" s="95">
        <v>26</v>
      </c>
      <c r="I80" s="35"/>
      <c r="J80" s="86"/>
      <c r="K80" s="87"/>
      <c r="L80" s="87"/>
      <c r="M80" s="87"/>
      <c r="N80" s="87"/>
      <c r="O80" s="87"/>
      <c r="P80" s="87"/>
      <c r="Q80" s="87"/>
      <c r="R80" s="87"/>
      <c r="S80" s="86"/>
      <c r="T80" s="87"/>
      <c r="U80" s="87"/>
      <c r="V80" s="87"/>
      <c r="W80" s="87"/>
      <c r="X80" s="87"/>
      <c r="Y80" s="87"/>
      <c r="Z80" s="87"/>
    </row>
    <row r="81" spans="1:26" ht="12.75">
      <c r="A81" s="43"/>
      <c r="B81" s="40"/>
      <c r="C81" s="40"/>
      <c r="D81" s="40"/>
      <c r="E81" s="41"/>
      <c r="F81" s="41"/>
      <c r="G81" s="41"/>
      <c r="H81" s="41"/>
      <c r="I81" s="35"/>
      <c r="J81" s="86"/>
      <c r="K81" s="87"/>
      <c r="L81" s="87"/>
      <c r="M81" s="87"/>
      <c r="N81" s="87"/>
      <c r="O81" s="87"/>
      <c r="P81" s="87"/>
      <c r="Q81" s="87"/>
      <c r="R81" s="87"/>
      <c r="S81" s="86"/>
      <c r="T81" s="87"/>
      <c r="U81" s="87"/>
      <c r="V81" s="87"/>
      <c r="W81" s="87"/>
      <c r="X81" s="87"/>
      <c r="Y81" s="87"/>
      <c r="Z81" s="87"/>
    </row>
    <row r="82" spans="1:26" ht="13.5" thickBot="1">
      <c r="A82" s="35"/>
      <c r="B82" s="41">
        <f aca="true" t="shared" si="14" ref="B82:H82">SUM(B78:B81)</f>
        <v>97</v>
      </c>
      <c r="C82" s="41">
        <f t="shared" si="14"/>
        <v>98</v>
      </c>
      <c r="D82" s="41">
        <f t="shared" si="14"/>
        <v>88</v>
      </c>
      <c r="E82" s="41">
        <f t="shared" si="14"/>
        <v>91</v>
      </c>
      <c r="F82" s="41">
        <f t="shared" si="14"/>
        <v>98</v>
      </c>
      <c r="G82" s="41">
        <f t="shared" si="14"/>
        <v>107</v>
      </c>
      <c r="H82" s="41">
        <f t="shared" si="14"/>
        <v>86</v>
      </c>
      <c r="I82" s="35"/>
      <c r="J82" s="89"/>
      <c r="K82" s="87"/>
      <c r="L82" s="87"/>
      <c r="M82" s="87"/>
      <c r="N82" s="87"/>
      <c r="O82" s="87"/>
      <c r="P82" s="87"/>
      <c r="Q82" s="87"/>
      <c r="R82" s="87"/>
      <c r="S82" s="89"/>
      <c r="T82" s="87"/>
      <c r="U82" s="87"/>
      <c r="V82" s="87"/>
      <c r="W82" s="87"/>
      <c r="X82" s="87"/>
      <c r="Y82" s="87"/>
      <c r="Z82" s="87"/>
    </row>
    <row r="83" spans="1:26" ht="13.5" thickBot="1">
      <c r="A83" s="35"/>
      <c r="B83" s="34"/>
      <c r="C83" s="34"/>
      <c r="D83" s="34"/>
      <c r="E83" s="34"/>
      <c r="F83" s="34"/>
      <c r="G83" s="34"/>
      <c r="H83" s="46">
        <f>SUM(B82:H82)</f>
        <v>665</v>
      </c>
      <c r="I83" s="35"/>
      <c r="J83" s="89"/>
      <c r="K83" s="87"/>
      <c r="L83" s="87"/>
      <c r="M83" s="87"/>
      <c r="N83" s="87"/>
      <c r="O83" s="87"/>
      <c r="P83" s="87"/>
      <c r="Q83" s="88"/>
      <c r="R83" s="87"/>
      <c r="S83" s="89"/>
      <c r="T83" s="87"/>
      <c r="U83" s="87"/>
      <c r="V83" s="87"/>
      <c r="W83" s="87"/>
      <c r="X83" s="87"/>
      <c r="Y83" s="87"/>
      <c r="Z83" s="88"/>
    </row>
    <row r="84" spans="1:26" ht="12.75">
      <c r="A84" s="35"/>
      <c r="B84" s="34"/>
      <c r="C84" s="34"/>
      <c r="D84" s="34"/>
      <c r="E84" s="34"/>
      <c r="F84" s="34"/>
      <c r="G84" s="34"/>
      <c r="H84" s="34"/>
      <c r="I84" s="35"/>
      <c r="J84" s="35"/>
      <c r="K84" s="34"/>
      <c r="L84" s="34"/>
      <c r="M84" s="34"/>
      <c r="N84" s="34"/>
      <c r="O84" s="34"/>
      <c r="P84" s="34"/>
      <c r="Q84" s="34"/>
      <c r="R84" s="34"/>
      <c r="S84" s="35"/>
      <c r="T84" s="35"/>
      <c r="U84" s="35"/>
      <c r="V84" s="35"/>
      <c r="W84" s="35"/>
      <c r="X84" s="35"/>
      <c r="Y84" s="35"/>
      <c r="Z84" s="35"/>
    </row>
    <row r="85" spans="1:26" ht="12.75">
      <c r="A85" s="47"/>
      <c r="B85" s="42"/>
      <c r="C85" s="42"/>
      <c r="D85" s="42"/>
      <c r="E85" s="42"/>
      <c r="F85" s="48"/>
      <c r="G85" s="48"/>
      <c r="H85" s="49"/>
      <c r="I85" s="35"/>
      <c r="J85" s="35"/>
      <c r="K85" s="34"/>
      <c r="L85" s="34"/>
      <c r="M85" s="34"/>
      <c r="N85" s="34"/>
      <c r="O85" s="34"/>
      <c r="P85" s="34"/>
      <c r="Q85" s="34"/>
      <c r="R85" s="34"/>
      <c r="S85" s="35"/>
      <c r="T85" s="35"/>
      <c r="U85" s="35"/>
      <c r="V85" s="35"/>
      <c r="W85" s="35"/>
      <c r="X85" s="35"/>
      <c r="Y85" s="35"/>
      <c r="Z85" s="35"/>
    </row>
    <row r="86" spans="1:26" ht="12.75">
      <c r="A86" s="50"/>
      <c r="B86" s="51"/>
      <c r="C86" s="51"/>
      <c r="D86" s="51"/>
      <c r="E86" s="51"/>
      <c r="F86" s="51"/>
      <c r="G86" s="51"/>
      <c r="H86" s="51"/>
      <c r="I86" s="50"/>
      <c r="J86" s="50"/>
      <c r="K86" s="51"/>
      <c r="L86" s="51"/>
      <c r="M86" s="51"/>
      <c r="N86" s="51"/>
      <c r="O86" s="51"/>
      <c r="P86" s="51"/>
      <c r="Q86" s="51"/>
      <c r="R86" s="51"/>
      <c r="S86" s="50"/>
      <c r="T86" s="50"/>
      <c r="U86" s="50"/>
      <c r="V86" s="35"/>
      <c r="W86" s="35"/>
      <c r="X86" s="35"/>
      <c r="Y86" s="35"/>
      <c r="Z86" s="35"/>
    </row>
    <row r="87" spans="1:26" ht="12.75">
      <c r="A87" s="81"/>
      <c r="B87" s="52"/>
      <c r="C87" s="52"/>
      <c r="D87" s="52"/>
      <c r="E87" s="52"/>
      <c r="F87" s="52"/>
      <c r="G87" s="52"/>
      <c r="H87" s="33"/>
      <c r="I87" s="53"/>
      <c r="J87" s="54" t="s">
        <v>560</v>
      </c>
      <c r="K87" s="55"/>
      <c r="L87" s="55"/>
      <c r="M87" s="55"/>
      <c r="N87" s="55"/>
      <c r="O87" s="55"/>
      <c r="P87" s="55"/>
      <c r="Q87" s="56"/>
      <c r="R87" s="57"/>
      <c r="S87" s="58" t="s">
        <v>561</v>
      </c>
      <c r="T87" s="59"/>
      <c r="U87" s="59"/>
      <c r="V87" s="59"/>
      <c r="W87" s="59"/>
      <c r="X87" s="59"/>
      <c r="Y87" s="59"/>
      <c r="Z87" s="60"/>
    </row>
    <row r="88" spans="1:26" ht="12.75">
      <c r="A88" s="82"/>
      <c r="B88" s="61"/>
      <c r="C88" s="61"/>
      <c r="D88" s="61"/>
      <c r="E88" s="61"/>
      <c r="F88" s="61"/>
      <c r="G88" s="61"/>
      <c r="H88" s="26"/>
      <c r="I88" s="19"/>
      <c r="J88" s="62"/>
      <c r="K88" s="63" t="s">
        <v>529</v>
      </c>
      <c r="L88" s="63"/>
      <c r="M88" s="63"/>
      <c r="N88" s="63"/>
      <c r="O88" s="63" t="s">
        <v>562</v>
      </c>
      <c r="P88" s="63"/>
      <c r="Q88" s="64"/>
      <c r="R88" s="51"/>
      <c r="S88" s="65"/>
      <c r="T88" s="66" t="s">
        <v>562</v>
      </c>
      <c r="U88" s="66"/>
      <c r="V88" s="66"/>
      <c r="W88" s="66"/>
      <c r="X88" s="66"/>
      <c r="Y88" s="66"/>
      <c r="Z88" s="67" t="s">
        <v>529</v>
      </c>
    </row>
    <row r="89" spans="1:26" ht="12.75">
      <c r="A89" s="81"/>
      <c r="B89" s="52"/>
      <c r="C89" s="52"/>
      <c r="D89" s="52"/>
      <c r="E89" s="52"/>
      <c r="F89" s="52"/>
      <c r="G89" s="52"/>
      <c r="H89" s="68"/>
      <c r="I89" s="69"/>
      <c r="J89" s="70" t="s">
        <v>571</v>
      </c>
      <c r="K89" s="71">
        <v>5</v>
      </c>
      <c r="L89" s="71"/>
      <c r="M89" s="71"/>
      <c r="N89" s="71"/>
      <c r="O89" s="71">
        <v>572</v>
      </c>
      <c r="P89" s="71"/>
      <c r="Q89" s="71"/>
      <c r="R89" s="57"/>
      <c r="S89" s="72" t="s">
        <v>574</v>
      </c>
      <c r="T89" s="73">
        <v>1134</v>
      </c>
      <c r="U89" s="73"/>
      <c r="V89" s="73"/>
      <c r="W89" s="73"/>
      <c r="X89" s="73"/>
      <c r="Y89" s="73"/>
      <c r="Z89" s="73">
        <v>7</v>
      </c>
    </row>
    <row r="90" spans="1:26" ht="12.75">
      <c r="A90" s="81"/>
      <c r="B90" s="52"/>
      <c r="C90" s="52"/>
      <c r="D90" s="52"/>
      <c r="E90" s="52"/>
      <c r="F90" s="52"/>
      <c r="G90" s="52"/>
      <c r="H90" s="74"/>
      <c r="I90" s="75"/>
      <c r="J90" s="70" t="s">
        <v>573</v>
      </c>
      <c r="K90" s="71">
        <v>3</v>
      </c>
      <c r="L90" s="71"/>
      <c r="M90" s="71"/>
      <c r="N90" s="71"/>
      <c r="O90" s="71">
        <v>591</v>
      </c>
      <c r="P90" s="71"/>
      <c r="Q90" s="76"/>
      <c r="R90" s="77"/>
      <c r="S90" s="72" t="s">
        <v>571</v>
      </c>
      <c r="T90" s="78">
        <v>1156</v>
      </c>
      <c r="U90" s="78"/>
      <c r="V90" s="78"/>
      <c r="W90" s="78"/>
      <c r="X90" s="78"/>
      <c r="Y90" s="78"/>
      <c r="Z90" s="78">
        <v>7</v>
      </c>
    </row>
    <row r="91" spans="1:26" ht="12.75">
      <c r="A91" s="81"/>
      <c r="B91" s="52"/>
      <c r="C91" s="52"/>
      <c r="D91" s="52"/>
      <c r="E91" s="52"/>
      <c r="F91" s="52"/>
      <c r="G91" s="52"/>
      <c r="H91" s="74"/>
      <c r="I91" s="75"/>
      <c r="J91" s="70" t="s">
        <v>553</v>
      </c>
      <c r="K91" s="71">
        <v>2</v>
      </c>
      <c r="L91" s="71"/>
      <c r="M91" s="71"/>
      <c r="N91" s="71"/>
      <c r="O91" s="71">
        <v>630</v>
      </c>
      <c r="P91" s="71"/>
      <c r="Q91" s="76"/>
      <c r="R91" s="77"/>
      <c r="S91" s="72" t="s">
        <v>575</v>
      </c>
      <c r="T91" s="78">
        <v>1267</v>
      </c>
      <c r="U91" s="78"/>
      <c r="V91" s="78"/>
      <c r="W91" s="78"/>
      <c r="X91" s="78"/>
      <c r="Y91" s="78"/>
      <c r="Z91" s="78">
        <v>2</v>
      </c>
    </row>
    <row r="92" spans="1:26" ht="12.75">
      <c r="A92" s="81"/>
      <c r="B92" s="52"/>
      <c r="C92" s="52"/>
      <c r="D92" s="52"/>
      <c r="E92" s="52"/>
      <c r="F92" s="52"/>
      <c r="G92" s="52"/>
      <c r="H92" s="74"/>
      <c r="I92" s="75"/>
      <c r="J92" s="70" t="s">
        <v>575</v>
      </c>
      <c r="K92" s="71">
        <v>1</v>
      </c>
      <c r="L92" s="71"/>
      <c r="M92" s="71"/>
      <c r="N92" s="71"/>
      <c r="O92" s="71">
        <v>665</v>
      </c>
      <c r="P92" s="71"/>
      <c r="Q92" s="76"/>
      <c r="R92" s="77"/>
      <c r="S92" s="72" t="s">
        <v>553</v>
      </c>
      <c r="T92" s="78">
        <v>3276</v>
      </c>
      <c r="U92" s="78"/>
      <c r="V92" s="78"/>
      <c r="W92" s="78"/>
      <c r="X92" s="78"/>
      <c r="Y92" s="78"/>
      <c r="Z92" s="78">
        <v>2</v>
      </c>
    </row>
    <row r="93" spans="1:6" ht="12.75">
      <c r="A93" s="90"/>
      <c r="B93" s="90"/>
      <c r="C93" s="90"/>
      <c r="D93" s="90"/>
      <c r="E93" s="90"/>
      <c r="F93" s="90"/>
    </row>
  </sheetData>
  <printOptions/>
  <pageMargins left="0.1968503937007874" right="0" top="0.1968503937007874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Komada</dc:creator>
  <cp:keywords/>
  <dc:description/>
  <cp:lastModifiedBy>Pokornyb</cp:lastModifiedBy>
  <cp:lastPrinted>2005-10-18T11:09:54Z</cp:lastPrinted>
  <dcterms:created xsi:type="dcterms:W3CDTF">2005-03-17T14:45:11Z</dcterms:created>
  <dcterms:modified xsi:type="dcterms:W3CDTF">2005-10-19T11:43:45Z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