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8145" windowHeight="11640" activeTab="0"/>
  </bookViews>
  <sheets>
    <sheet name="US" sheetId="1" r:id="rId1"/>
    <sheet name="Výsledková listina" sheetId="2" r:id="rId2"/>
    <sheet name="2 liga" sheetId="3" r:id="rId3"/>
  </sheets>
  <definedNames/>
  <calcPr fullCalcOnLoad="1"/>
</workbook>
</file>

<file path=xl/sharedStrings.xml><?xml version="1.0" encoding="utf-8"?>
<sst xmlns="http://schemas.openxmlformats.org/spreadsheetml/2006/main" count="550" uniqueCount="146">
  <si>
    <t>VÝSLEDKOVÁ  LISTINA</t>
  </si>
  <si>
    <t>MTG</t>
  </si>
  <si>
    <t>ŘEDITEL</t>
  </si>
  <si>
    <t>ROZHODČÍ</t>
  </si>
  <si>
    <t>JURY</t>
  </si>
  <si>
    <t>LISA Miroslav st.</t>
  </si>
  <si>
    <t>NEČEKAL František st.</t>
  </si>
  <si>
    <t>VÍTĚZOVÉ JEDNOTLIVÝCH KATEGORIÍ</t>
  </si>
  <si>
    <t>MUŽI</t>
  </si>
  <si>
    <t>2.liga</t>
  </si>
  <si>
    <t>kolo</t>
  </si>
  <si>
    <t>sm.družstva</t>
  </si>
  <si>
    <t>1.</t>
  </si>
  <si>
    <t>SKDG Chomutov  B</t>
  </si>
  <si>
    <t>b.</t>
  </si>
  <si>
    <t>2.</t>
  </si>
  <si>
    <t>Mandák Josef</t>
  </si>
  <si>
    <t>SK DG Chomutov</t>
  </si>
  <si>
    <t>GC 85 Rakovník  B</t>
  </si>
  <si>
    <t>3.</t>
  </si>
  <si>
    <t>SK GC Františkovy Lázně  B</t>
  </si>
  <si>
    <t>4</t>
  </si>
  <si>
    <t>4.</t>
  </si>
  <si>
    <t>TJ MTG Hraničář Cheb</t>
  </si>
  <si>
    <t>3</t>
  </si>
  <si>
    <t>SENIOŘI</t>
  </si>
  <si>
    <t>5.</t>
  </si>
  <si>
    <t>SK DG  Jesenice</t>
  </si>
  <si>
    <t>2</t>
  </si>
  <si>
    <t>Bireš Jan</t>
  </si>
  <si>
    <t>SK GC Františkovy Lázně</t>
  </si>
  <si>
    <t>6.</t>
  </si>
  <si>
    <t>DGK Louny</t>
  </si>
  <si>
    <t>Hála Jan</t>
  </si>
  <si>
    <t>Lisa Miroslav</t>
  </si>
  <si>
    <t>SKDG Jesenice</t>
  </si>
  <si>
    <t>ŽENY</t>
  </si>
  <si>
    <t>Fiedlerová Jaroslava</t>
  </si>
  <si>
    <t>JUNIOŘI</t>
  </si>
  <si>
    <t>MGC Plzeň</t>
  </si>
  <si>
    <t>Petrů Martin</t>
  </si>
  <si>
    <t>OBLAST</t>
  </si>
  <si>
    <t>ČECHY - ZÁPAD</t>
  </si>
  <si>
    <t>ŽÁCI</t>
  </si>
  <si>
    <t>Škaloud Vít</t>
  </si>
  <si>
    <t>GC 85 Rakovník</t>
  </si>
  <si>
    <t>Fryšová Anna</t>
  </si>
  <si>
    <t>Wolf Jakub</t>
  </si>
  <si>
    <t>Absolutní pořadí</t>
  </si>
  <si>
    <t>poř</t>
  </si>
  <si>
    <t>jméno</t>
  </si>
  <si>
    <t>oddíl</t>
  </si>
  <si>
    <t>reg</t>
  </si>
  <si>
    <t>vt</t>
  </si>
  <si>
    <t>kat</t>
  </si>
  <si>
    <t>1</t>
  </si>
  <si>
    <t>sum</t>
  </si>
  <si>
    <t>body</t>
  </si>
  <si>
    <t>r1</t>
  </si>
  <si>
    <t>r2</t>
  </si>
  <si>
    <t>prům</t>
  </si>
  <si>
    <t>M</t>
  </si>
  <si>
    <t>Hasch David</t>
  </si>
  <si>
    <t>Kratochvíl Jaroslav</t>
  </si>
  <si>
    <t>Hubinger Miroslav</t>
  </si>
  <si>
    <t>Kuthan Vít</t>
  </si>
  <si>
    <t>Nečekal František</t>
  </si>
  <si>
    <t>Luxa Radek</t>
  </si>
  <si>
    <t>Norek Bohumil</t>
  </si>
  <si>
    <t>Dočkalová Dana</t>
  </si>
  <si>
    <t>Dočkal Lubomír</t>
  </si>
  <si>
    <t>bez</t>
  </si>
  <si>
    <t>Wolf Jan</t>
  </si>
  <si>
    <t>Nečekalová Jana</t>
  </si>
  <si>
    <t>Škaloudová Dita</t>
  </si>
  <si>
    <t>Rok Josef</t>
  </si>
  <si>
    <t>Brettlová Jana</t>
  </si>
  <si>
    <t>Nečekalová Marcela</t>
  </si>
  <si>
    <t>Wenzl Daniel</t>
  </si>
  <si>
    <t>Zachová Marcela</t>
  </si>
  <si>
    <t>Dobrovolný Tibor</t>
  </si>
  <si>
    <t>Beran Robert</t>
  </si>
  <si>
    <t>Skřivánek Jan</t>
  </si>
  <si>
    <t>Boneš Josef</t>
  </si>
  <si>
    <t>Hubinger Josef</t>
  </si>
  <si>
    <t>Muži</t>
  </si>
  <si>
    <t>Senioři</t>
  </si>
  <si>
    <t>Ženy</t>
  </si>
  <si>
    <t>Junioři</t>
  </si>
  <si>
    <t>Žáci</t>
  </si>
  <si>
    <t>2.LIGA</t>
  </si>
  <si>
    <t>POŘADÍ  -</t>
  </si>
  <si>
    <t>Petrů M.</t>
  </si>
  <si>
    <t>Luxa R.</t>
  </si>
  <si>
    <t>Mandák J.</t>
  </si>
  <si>
    <t>N</t>
  </si>
  <si>
    <t>Zachová M.</t>
  </si>
  <si>
    <t>B.</t>
  </si>
  <si>
    <t>Nečekalová J.</t>
  </si>
  <si>
    <t>Dočkalová D.</t>
  </si>
  <si>
    <t>Nečekal F. ml.</t>
  </si>
  <si>
    <t>Rok J.</t>
  </si>
  <si>
    <t>Wenzl D.</t>
  </si>
  <si>
    <t>Brettlová J.</t>
  </si>
  <si>
    <t>Boneš J.</t>
  </si>
  <si>
    <t>2005-2006</t>
  </si>
  <si>
    <t>Cimerman Jaroslav</t>
  </si>
  <si>
    <t>Rendl Jakub</t>
  </si>
  <si>
    <t>Dobrovolná Karina</t>
  </si>
  <si>
    <t>Cimerman Jan</t>
  </si>
  <si>
    <t>Nečekal Marek</t>
  </si>
  <si>
    <t>Karásek Pavel</t>
  </si>
  <si>
    <t>Stříbrská Lucie</t>
  </si>
  <si>
    <t>Vejražka Alan</t>
  </si>
  <si>
    <t>Pajkov Mitko</t>
  </si>
  <si>
    <t>Mansfeld Martin</t>
  </si>
  <si>
    <t>Moutvička Ondřej</t>
  </si>
  <si>
    <t>ž</t>
  </si>
  <si>
    <t>s</t>
  </si>
  <si>
    <t>žá</t>
  </si>
  <si>
    <t>j</t>
  </si>
  <si>
    <t>m</t>
  </si>
  <si>
    <t>6. OPEN</t>
  </si>
  <si>
    <t>8. kolo   2.ligy  družstev</t>
  </si>
  <si>
    <t>2. července 2006</t>
  </si>
  <si>
    <t>DOČKAL Lubomír st.</t>
  </si>
  <si>
    <t>DOBROVOLNÝ Tibor</t>
  </si>
  <si>
    <t>MANDÁK Josef</t>
  </si>
  <si>
    <t>CIMERMAN Jaroslav</t>
  </si>
  <si>
    <t>HASCH David</t>
  </si>
  <si>
    <t>Dobrovolná K.</t>
  </si>
  <si>
    <t>Nečekal M.</t>
  </si>
  <si>
    <t>Wolf. Jan</t>
  </si>
  <si>
    <t>8.KOLO</t>
  </si>
  <si>
    <t>CHEB</t>
  </si>
  <si>
    <t>Rendl J.</t>
  </si>
  <si>
    <t>Dočkal L.</t>
  </si>
  <si>
    <t>Lisa M. st.</t>
  </si>
  <si>
    <t>Cimerman Jar.</t>
  </si>
  <si>
    <t>Karásek P.</t>
  </si>
  <si>
    <t>Stříbrská L.</t>
  </si>
  <si>
    <t>STAV PO 8. KOLE</t>
  </si>
  <si>
    <t>2.LIGA - 8.KOLO</t>
  </si>
  <si>
    <t>8.</t>
  </si>
  <si>
    <t>kole</t>
  </si>
  <si>
    <t>stav po 8.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</si>
</sst>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3">
    <font>
      <sz val="10"/>
      <name val="Arial"/>
      <family val="0"/>
    </font>
    <font>
      <b/>
      <sz val="24"/>
      <name val="Comic Sans MS"/>
      <family val="4"/>
    </font>
    <font>
      <sz val="40"/>
      <color indexed="18"/>
      <name val="Arial Black"/>
      <family val="2"/>
    </font>
    <font>
      <sz val="40"/>
      <name val="Benguiat Bk BT"/>
      <family val="1"/>
    </font>
    <font>
      <sz val="40"/>
      <color indexed="10"/>
      <name val="Arial Black"/>
      <family val="2"/>
    </font>
    <font>
      <sz val="25"/>
      <color indexed="18"/>
      <name val="Benguiat Bk BT"/>
      <family val="1"/>
    </font>
    <font>
      <sz val="25"/>
      <color indexed="18"/>
      <name val="Arial Black"/>
      <family val="2"/>
    </font>
    <font>
      <b/>
      <i/>
      <u val="single"/>
      <sz val="10"/>
      <color indexed="10"/>
      <name val="Arial CE"/>
      <family val="2"/>
    </font>
    <font>
      <b/>
      <sz val="12"/>
      <name val="Comic Sans MS"/>
      <family val="4"/>
    </font>
    <font>
      <b/>
      <sz val="10"/>
      <name val="Comic Sans MS"/>
      <family val="4"/>
    </font>
    <font>
      <b/>
      <sz val="11"/>
      <name val="Comic Sans MS"/>
      <family val="4"/>
    </font>
    <font>
      <sz val="10"/>
      <color indexed="12"/>
      <name val="Times New Roman CE"/>
      <family val="0"/>
    </font>
    <font>
      <b/>
      <u val="single"/>
      <sz val="10"/>
      <color indexed="12"/>
      <name val="Comic Sans MS"/>
      <family val="4"/>
    </font>
    <font>
      <sz val="8"/>
      <color indexed="12"/>
      <name val="Arial CE"/>
      <family val="2"/>
    </font>
    <font>
      <b/>
      <sz val="8"/>
      <color indexed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u val="single"/>
      <sz val="10"/>
      <name val="Comic Sans MS"/>
      <family val="4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sz val="10"/>
      <name val="Arial CE"/>
      <family val="0"/>
    </font>
    <font>
      <sz val="10"/>
      <color indexed="10"/>
      <name val="Times New Roman CE"/>
      <family val="0"/>
    </font>
    <font>
      <b/>
      <u val="single"/>
      <sz val="10"/>
      <color indexed="10"/>
      <name val="Comic Sans MS"/>
      <family val="4"/>
    </font>
    <font>
      <sz val="10"/>
      <color indexed="10"/>
      <name val="Arial CE"/>
      <family val="0"/>
    </font>
    <font>
      <sz val="8"/>
      <color indexed="10"/>
      <name val="Arial CE"/>
      <family val="2"/>
    </font>
    <font>
      <b/>
      <sz val="8"/>
      <color indexed="10"/>
      <name val="Arial CE"/>
      <family val="2"/>
    </font>
    <font>
      <sz val="10"/>
      <color indexed="17"/>
      <name val="Times New Roman CE"/>
      <family val="0"/>
    </font>
    <font>
      <b/>
      <u val="single"/>
      <sz val="10"/>
      <color indexed="17"/>
      <name val="Comic Sans MS"/>
      <family val="4"/>
    </font>
    <font>
      <sz val="10"/>
      <color indexed="17"/>
      <name val="Arial CE"/>
      <family val="0"/>
    </font>
    <font>
      <sz val="8"/>
      <color indexed="17"/>
      <name val="Arial CE"/>
      <family val="2"/>
    </font>
    <font>
      <b/>
      <sz val="8"/>
      <color indexed="17"/>
      <name val="Arial CE"/>
      <family val="2"/>
    </font>
    <font>
      <b/>
      <sz val="9"/>
      <color indexed="10"/>
      <name val="Arial CE"/>
      <family val="2"/>
    </font>
    <font>
      <b/>
      <sz val="9"/>
      <color indexed="12"/>
      <name val="Arial CE"/>
      <family val="2"/>
    </font>
    <font>
      <sz val="10"/>
      <color indexed="14"/>
      <name val="Times New Roman CE"/>
      <family val="0"/>
    </font>
    <font>
      <b/>
      <u val="single"/>
      <sz val="10"/>
      <color indexed="14"/>
      <name val="Comic Sans MS"/>
      <family val="4"/>
    </font>
    <font>
      <sz val="10"/>
      <color indexed="14"/>
      <name val="Arial CE"/>
      <family val="0"/>
    </font>
    <font>
      <sz val="8"/>
      <color indexed="14"/>
      <name val="Arial CE"/>
      <family val="2"/>
    </font>
    <font>
      <b/>
      <sz val="8"/>
      <color indexed="14"/>
      <name val="Arial CE"/>
      <family val="2"/>
    </font>
    <font>
      <sz val="10"/>
      <color indexed="8"/>
      <name val="MS Sans Serif"/>
      <family val="0"/>
    </font>
    <font>
      <b/>
      <sz val="10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sz val="8"/>
      <color indexed="9"/>
      <name val="Arial CE"/>
      <family val="2"/>
    </font>
    <font>
      <b/>
      <sz val="12"/>
      <color indexed="9"/>
      <name val="Arial CE"/>
      <family val="0"/>
    </font>
    <font>
      <sz val="14"/>
      <color indexed="9"/>
      <name val="Arial CE"/>
      <family val="2"/>
    </font>
    <font>
      <b/>
      <sz val="9"/>
      <color indexed="9"/>
      <name val="Arial CE"/>
      <family val="0"/>
    </font>
    <font>
      <b/>
      <sz val="10"/>
      <color indexed="9"/>
      <name val="Arial CE"/>
      <family val="0"/>
    </font>
    <font>
      <sz val="7"/>
      <color indexed="9"/>
      <name val="Arial CE"/>
      <family val="2"/>
    </font>
    <font>
      <b/>
      <sz val="14"/>
      <color indexed="9"/>
      <name val="Arial CE"/>
      <family val="2"/>
    </font>
    <font>
      <b/>
      <sz val="8"/>
      <color indexed="9"/>
      <name val="Arial CE"/>
      <family val="2"/>
    </font>
    <font>
      <sz val="7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center" vertical="center"/>
    </xf>
    <xf numFmtId="49" fontId="7" fillId="0" borderId="0" xfId="0" applyNumberFormat="1" applyFont="1" applyAlignment="1">
      <alignment horizontal="right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49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0" fillId="0" borderId="3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9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49" fontId="9" fillId="0" borderId="1" xfId="0" applyNumberFormat="1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Fill="1" applyAlignment="1">
      <alignment horizontal="right" vertical="center"/>
    </xf>
    <xf numFmtId="0" fontId="16" fillId="0" borderId="0" xfId="0" applyNumberFormat="1" applyFont="1" applyFill="1" applyBorder="1" applyAlignment="1">
      <alignment horizontal="left" vertical="center" indent="1"/>
    </xf>
    <xf numFmtId="0" fontId="0" fillId="0" borderId="0" xfId="0" applyNumberFormat="1" applyAlignment="1">
      <alignment vertical="center"/>
    </xf>
    <xf numFmtId="0" fontId="15" fillId="0" borderId="0" xfId="0" applyNumberFormat="1" applyFont="1" applyAlignment="1">
      <alignment/>
    </xf>
    <xf numFmtId="1" fontId="15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16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center"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9" fillId="0" borderId="0" xfId="0" applyFont="1" applyAlignment="1">
      <alignment horizontal="center"/>
    </xf>
    <xf numFmtId="0" fontId="1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49" fontId="16" fillId="0" borderId="0" xfId="0" applyNumberFormat="1" applyFont="1" applyFill="1" applyBorder="1" applyAlignment="1">
      <alignment horizontal="left" vertical="center" indent="1"/>
    </xf>
    <xf numFmtId="49" fontId="15" fillId="0" borderId="0" xfId="0" applyNumberFormat="1" applyFont="1" applyFill="1" applyBorder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6" fillId="0" borderId="0" xfId="0" applyFont="1" applyAlignment="1">
      <alignment horizontal="center"/>
    </xf>
    <xf numFmtId="0" fontId="19" fillId="0" borderId="0" xfId="0" applyFont="1" applyAlignment="1">
      <alignment horizontal="left" vertic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 horizontal="center"/>
    </xf>
    <xf numFmtId="0" fontId="15" fillId="0" borderId="0" xfId="0" applyFont="1" applyFill="1" applyAlignment="1">
      <alignment/>
    </xf>
    <xf numFmtId="0" fontId="15" fillId="2" borderId="2" xfId="0" applyFont="1" applyFill="1" applyBorder="1" applyAlignment="1">
      <alignment/>
    </xf>
    <xf numFmtId="49" fontId="33" fillId="2" borderId="3" xfId="0" applyNumberFormat="1" applyFont="1" applyFill="1" applyBorder="1" applyAlignment="1">
      <alignment horizontal="left" vertical="center"/>
    </xf>
    <xf numFmtId="49" fontId="34" fillId="2" borderId="3" xfId="0" applyNumberFormat="1" applyFont="1" applyFill="1" applyBorder="1" applyAlignment="1">
      <alignment horizontal="left" vertical="center"/>
    </xf>
    <xf numFmtId="0" fontId="15" fillId="2" borderId="3" xfId="0" applyFont="1" applyFill="1" applyBorder="1" applyAlignment="1">
      <alignment/>
    </xf>
    <xf numFmtId="0" fontId="15" fillId="2" borderId="4" xfId="0" applyFont="1" applyFill="1" applyBorder="1" applyAlignment="1">
      <alignment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>
      <alignment horizontal="center"/>
    </xf>
    <xf numFmtId="0" fontId="20" fillId="3" borderId="5" xfId="19" applyFont="1" applyFill="1" applyBorder="1" applyAlignment="1">
      <alignment horizontal="center"/>
      <protection/>
    </xf>
    <xf numFmtId="0" fontId="20" fillId="3" borderId="5" xfId="19" applyFont="1" applyFill="1" applyBorder="1" applyAlignment="1">
      <alignment horizontal="center"/>
      <protection/>
    </xf>
    <xf numFmtId="2" fontId="20" fillId="3" borderId="5" xfId="19" applyNumberFormat="1" applyFont="1" applyFill="1" applyBorder="1" applyAlignment="1">
      <alignment horizontal="left"/>
      <protection/>
    </xf>
    <xf numFmtId="0" fontId="18" fillId="0" borderId="0" xfId="0" applyFont="1" applyAlignment="1">
      <alignment/>
    </xf>
    <xf numFmtId="0" fontId="41" fillId="0" borderId="0" xfId="0" applyFont="1" applyFill="1" applyBorder="1" applyAlignment="1">
      <alignment horizontal="center"/>
    </xf>
    <xf numFmtId="0" fontId="14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20" fillId="4" borderId="0" xfId="19" applyFont="1" applyFill="1" applyBorder="1" applyAlignment="1">
      <alignment horizontal="center" wrapText="1"/>
      <protection/>
    </xf>
    <xf numFmtId="0" fontId="21" fillId="0" borderId="0" xfId="19" applyFont="1" applyFill="1" applyBorder="1" applyAlignment="1">
      <alignment horizontal="center" wrapText="1"/>
      <protection/>
    </xf>
    <xf numFmtId="2" fontId="21" fillId="0" borderId="0" xfId="19" applyNumberFormat="1" applyFont="1" applyFill="1" applyBorder="1" applyAlignment="1">
      <alignment horizontal="center" wrapText="1"/>
      <protection/>
    </xf>
    <xf numFmtId="0" fontId="39" fillId="0" borderId="0" xfId="0" applyFont="1" applyFill="1" applyBorder="1" applyAlignment="1" applyProtection="1">
      <alignment/>
      <protection/>
    </xf>
    <xf numFmtId="0" fontId="38" fillId="0" borderId="0" xfId="0" applyFont="1" applyFill="1" applyBorder="1" applyAlignment="1" applyProtection="1">
      <alignment/>
      <protection/>
    </xf>
    <xf numFmtId="0" fontId="38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32" fillId="0" borderId="0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42" fillId="0" borderId="0" xfId="0" applyFont="1" applyFill="1" applyBorder="1" applyAlignment="1" applyProtection="1">
      <alignment/>
      <protection/>
    </xf>
    <xf numFmtId="2" fontId="43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20" fillId="0" borderId="0" xfId="19" applyFont="1" applyFill="1" applyBorder="1" applyAlignment="1">
      <alignment horizontal="center" wrapText="1"/>
      <protection/>
    </xf>
    <xf numFmtId="0" fontId="43" fillId="0" borderId="0" xfId="0" applyFont="1" applyFill="1" applyBorder="1" applyAlignment="1">
      <alignment horizontal="center"/>
    </xf>
    <xf numFmtId="0" fontId="20" fillId="0" borderId="0" xfId="19" applyFont="1" applyFill="1" applyBorder="1" applyAlignment="1">
      <alignment horizontal="center"/>
      <protection/>
    </xf>
    <xf numFmtId="0" fontId="20" fillId="0" borderId="0" xfId="19" applyFont="1" applyFill="1" applyBorder="1" applyAlignment="1">
      <alignment horizontal="center"/>
      <protection/>
    </xf>
    <xf numFmtId="0" fontId="20" fillId="0" borderId="0" xfId="19" applyFont="1" applyFill="1" applyBorder="1" applyAlignment="1">
      <alignment horizontal="left"/>
      <protection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7" fillId="0" borderId="0" xfId="0" applyFont="1" applyAlignment="1">
      <alignment/>
    </xf>
    <xf numFmtId="0" fontId="44" fillId="5" borderId="6" xfId="0" applyFont="1" applyFill="1" applyBorder="1" applyAlignment="1">
      <alignment horizontal="center" vertical="center"/>
    </xf>
    <xf numFmtId="0" fontId="45" fillId="5" borderId="7" xfId="0" applyFont="1" applyFill="1" applyBorder="1" applyAlignment="1">
      <alignment vertical="center"/>
    </xf>
    <xf numFmtId="0" fontId="44" fillId="5" borderId="7" xfId="0" applyFont="1" applyFill="1" applyBorder="1" applyAlignment="1">
      <alignment horizontal="center" vertical="center"/>
    </xf>
    <xf numFmtId="0" fontId="46" fillId="5" borderId="7" xfId="0" applyFont="1" applyFill="1" applyBorder="1" applyAlignment="1">
      <alignment horizontal="left" vertical="center"/>
    </xf>
    <xf numFmtId="0" fontId="46" fillId="5" borderId="7" xfId="0" applyFont="1" applyFill="1" applyBorder="1" applyAlignment="1">
      <alignment horizontal="center" vertical="center"/>
    </xf>
    <xf numFmtId="0" fontId="44" fillId="5" borderId="7" xfId="0" applyFont="1" applyFill="1" applyBorder="1" applyAlignment="1">
      <alignment vertical="center"/>
    </xf>
    <xf numFmtId="0" fontId="47" fillId="5" borderId="7" xfId="0" applyFont="1" applyFill="1" applyBorder="1" applyAlignment="1">
      <alignment horizontal="center" vertical="center"/>
    </xf>
    <xf numFmtId="0" fontId="48" fillId="5" borderId="7" xfId="0" applyFont="1" applyFill="1" applyBorder="1" applyAlignment="1">
      <alignment horizontal="center" vertical="center"/>
    </xf>
    <xf numFmtId="0" fontId="44" fillId="5" borderId="8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44" fillId="5" borderId="6" xfId="0" applyFont="1" applyFill="1" applyBorder="1" applyAlignment="1">
      <alignment horizontal="center"/>
    </xf>
    <xf numFmtId="0" fontId="45" fillId="5" borderId="7" xfId="0" applyFont="1" applyFill="1" applyBorder="1" applyAlignment="1">
      <alignment vertical="center"/>
    </xf>
    <xf numFmtId="0" fontId="44" fillId="5" borderId="7" xfId="0" applyFont="1" applyFill="1" applyBorder="1" applyAlignment="1">
      <alignment horizontal="center"/>
    </xf>
    <xf numFmtId="0" fontId="49" fillId="5" borderId="7" xfId="0" applyFont="1" applyFill="1" applyBorder="1" applyAlignment="1">
      <alignment horizontal="right"/>
    </xf>
    <xf numFmtId="0" fontId="50" fillId="5" borderId="9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17" fillId="0" borderId="5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8" fillId="0" borderId="17" xfId="0" applyFont="1" applyBorder="1" applyAlignment="1">
      <alignment/>
    </xf>
    <xf numFmtId="0" fontId="17" fillId="0" borderId="18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44" fillId="5" borderId="19" xfId="0" applyFont="1" applyFill="1" applyBorder="1" applyAlignment="1">
      <alignment horizontal="center"/>
    </xf>
    <xf numFmtId="0" fontId="44" fillId="5" borderId="20" xfId="0" applyFont="1" applyFill="1" applyBorder="1" applyAlignment="1">
      <alignment/>
    </xf>
    <xf numFmtId="0" fontId="17" fillId="0" borderId="21" xfId="0" applyFont="1" applyBorder="1" applyAlignment="1">
      <alignment horizontal="center"/>
    </xf>
    <xf numFmtId="0" fontId="51" fillId="5" borderId="22" xfId="0" applyFont="1" applyFill="1" applyBorder="1" applyAlignment="1">
      <alignment horizontal="center"/>
    </xf>
    <xf numFmtId="0" fontId="45" fillId="5" borderId="23" xfId="0" applyFont="1" applyFill="1" applyBorder="1" applyAlignment="1">
      <alignment horizontal="right" vertical="center"/>
    </xf>
    <xf numFmtId="0" fontId="27" fillId="0" borderId="9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52" fillId="0" borderId="0" xfId="0" applyFont="1" applyBorder="1" applyAlignment="1">
      <alignment horizontal="right"/>
    </xf>
    <xf numFmtId="0" fontId="51" fillId="5" borderId="0" xfId="0" applyFont="1" applyFill="1" applyBorder="1" applyAlignment="1">
      <alignment horizontal="center"/>
    </xf>
    <xf numFmtId="0" fontId="51" fillId="5" borderId="0" xfId="0" applyFont="1" applyFill="1" applyBorder="1" applyAlignment="1">
      <alignment/>
    </xf>
    <xf numFmtId="0" fontId="51" fillId="6" borderId="0" xfId="0" applyFont="1" applyFill="1" applyBorder="1" applyAlignment="1">
      <alignment horizontal="center"/>
    </xf>
    <xf numFmtId="0" fontId="51" fillId="6" borderId="0" xfId="0" applyFont="1" applyFill="1" applyBorder="1" applyAlignment="1">
      <alignment/>
    </xf>
    <xf numFmtId="0" fontId="51" fillId="6" borderId="0" xfId="0" applyFont="1" applyFill="1" applyBorder="1" applyAlignment="1">
      <alignment horizontal="right"/>
    </xf>
    <xf numFmtId="0" fontId="15" fillId="0" borderId="0" xfId="0" applyFont="1" applyBorder="1" applyAlignment="1">
      <alignment/>
    </xf>
    <xf numFmtId="0" fontId="16" fillId="0" borderId="0" xfId="0" applyNumberFormat="1" applyFont="1" applyBorder="1" applyAlignment="1">
      <alignment horizontal="center"/>
    </xf>
    <xf numFmtId="0" fontId="15" fillId="0" borderId="0" xfId="20" applyFont="1" applyBorder="1">
      <alignment/>
      <protection/>
    </xf>
    <xf numFmtId="0" fontId="17" fillId="0" borderId="0" xfId="20" applyFont="1" applyBorder="1" applyAlignment="1">
      <alignment horizontal="center"/>
      <protection/>
    </xf>
    <xf numFmtId="0" fontId="17" fillId="0" borderId="0" xfId="20" applyFont="1" applyAlignment="1">
      <alignment horizontal="center"/>
      <protection/>
    </xf>
    <xf numFmtId="0" fontId="16" fillId="0" borderId="0" xfId="20" applyNumberFormat="1" applyFont="1" applyBorder="1" applyAlignment="1">
      <alignment horizontal="center"/>
      <protection/>
    </xf>
    <xf numFmtId="0" fontId="45" fillId="0" borderId="0" xfId="0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horizontal="left" vertical="center" indent="1"/>
    </xf>
    <xf numFmtId="0" fontId="0" fillId="0" borderId="0" xfId="0" applyNumberFormat="1" applyFont="1" applyAlignment="1">
      <alignment vertical="center"/>
    </xf>
    <xf numFmtId="0" fontId="15" fillId="0" borderId="0" xfId="0" applyNumberFormat="1" applyFont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Currency" xfId="18"/>
    <cellStyle name="normální_List1" xfId="19"/>
    <cellStyle name="normální_otj02cz2006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40</xdr:row>
      <xdr:rowOff>114300</xdr:rowOff>
    </xdr:from>
    <xdr:to>
      <xdr:col>10</xdr:col>
      <xdr:colOff>47625</xdr:colOff>
      <xdr:row>43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9267825"/>
          <a:ext cx="2171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5"/>
  <sheetViews>
    <sheetView showGridLines="0"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2" max="2" width="10.140625" style="0" customWidth="1"/>
    <col min="3" max="3" width="7.7109375" style="0" customWidth="1"/>
    <col min="6" max="6" width="9.140625" style="1" customWidth="1"/>
    <col min="7" max="7" width="11.57421875" style="0" customWidth="1"/>
    <col min="8" max="8" width="10.140625" style="0" customWidth="1"/>
    <col min="9" max="9" width="5.28125" style="0" customWidth="1"/>
    <col min="10" max="10" width="5.8515625" style="0" customWidth="1"/>
    <col min="11" max="11" width="4.28125" style="0" customWidth="1"/>
  </cols>
  <sheetData>
    <row r="1" ht="6" customHeight="1"/>
    <row r="2" ht="37.5">
      <c r="F2" s="2" t="s">
        <v>0</v>
      </c>
    </row>
    <row r="3" ht="8.25" customHeight="1"/>
    <row r="4" spans="4:6" s="3" customFormat="1" ht="41.25" customHeight="1">
      <c r="D4" s="4"/>
      <c r="F4" s="5" t="s">
        <v>122</v>
      </c>
    </row>
    <row r="5" spans="3:7" s="3" customFormat="1" ht="57" customHeight="1">
      <c r="C5" s="6"/>
      <c r="D5" s="6"/>
      <c r="F5" s="7" t="s">
        <v>23</v>
      </c>
      <c r="G5" s="6"/>
    </row>
    <row r="6" spans="2:7" s="3" customFormat="1" ht="30.75" customHeight="1">
      <c r="B6" s="8"/>
      <c r="C6" s="6"/>
      <c r="D6" s="6"/>
      <c r="F6" s="9" t="s">
        <v>123</v>
      </c>
      <c r="G6" s="6"/>
    </row>
    <row r="7" ht="5.25" customHeight="1"/>
    <row r="8" ht="12.75">
      <c r="J8" s="10" t="s">
        <v>1</v>
      </c>
    </row>
    <row r="9" ht="37.5">
      <c r="F9" s="9" t="s">
        <v>124</v>
      </c>
    </row>
    <row r="10" ht="4.5" customHeight="1"/>
    <row r="11" spans="1:12" ht="12.75">
      <c r="A11" s="11"/>
      <c r="B11" s="11"/>
      <c r="C11" s="11"/>
      <c r="D11" s="11"/>
      <c r="E11" s="11"/>
      <c r="F11" s="12"/>
      <c r="G11" s="11"/>
      <c r="H11" s="11"/>
      <c r="I11" s="11"/>
      <c r="J11" s="11"/>
      <c r="K11" s="11"/>
      <c r="L11" s="11"/>
    </row>
    <row r="13" spans="1:12" ht="19.5">
      <c r="A13" s="11"/>
      <c r="B13" s="13" t="s">
        <v>2</v>
      </c>
      <c r="C13" s="11"/>
      <c r="D13" s="11"/>
      <c r="E13" s="13" t="s">
        <v>3</v>
      </c>
      <c r="F13" s="12"/>
      <c r="G13" s="11"/>
      <c r="H13" s="14" t="s">
        <v>4</v>
      </c>
      <c r="I13" s="11"/>
      <c r="J13" s="11"/>
      <c r="K13" s="11"/>
      <c r="L13" s="11"/>
    </row>
    <row r="14" spans="2:9" ht="16.5">
      <c r="B14" s="15" t="s">
        <v>6</v>
      </c>
      <c r="E14" s="15" t="s">
        <v>5</v>
      </c>
      <c r="G14" s="16" t="s">
        <v>6</v>
      </c>
      <c r="I14" s="16" t="s">
        <v>127</v>
      </c>
    </row>
    <row r="15" spans="7:9" ht="16.5">
      <c r="G15" s="16" t="s">
        <v>5</v>
      </c>
      <c r="I15" s="16" t="s">
        <v>128</v>
      </c>
    </row>
    <row r="16" spans="5:9" ht="16.5">
      <c r="E16" s="17" t="s">
        <v>125</v>
      </c>
      <c r="F16" s="18"/>
      <c r="I16" s="16" t="s">
        <v>129</v>
      </c>
    </row>
    <row r="17" spans="5:14" ht="16.5">
      <c r="E17" s="15" t="s">
        <v>126</v>
      </c>
      <c r="I17" s="19"/>
      <c r="N17" s="20"/>
    </row>
    <row r="18" ht="4.5" customHeight="1"/>
    <row r="19" spans="1:12" ht="18" customHeight="1">
      <c r="A19" s="21"/>
      <c r="B19" s="22"/>
      <c r="C19" s="22"/>
      <c r="D19" s="22"/>
      <c r="E19" s="22"/>
      <c r="F19" s="23" t="s">
        <v>7</v>
      </c>
      <c r="G19" s="22"/>
      <c r="H19" s="22"/>
      <c r="I19" s="22"/>
      <c r="J19" s="22"/>
      <c r="K19" s="22"/>
      <c r="L19" s="24"/>
    </row>
    <row r="20" ht="16.5">
      <c r="F20" s="25"/>
    </row>
    <row r="21" spans="1:11" ht="16.5" customHeight="1">
      <c r="A21" s="26"/>
      <c r="B21" s="27" t="s">
        <v>8</v>
      </c>
      <c r="C21" s="26"/>
      <c r="D21" s="26"/>
      <c r="G21" s="28" t="s">
        <v>9</v>
      </c>
      <c r="H21" s="29" t="s">
        <v>143</v>
      </c>
      <c r="I21" s="30" t="s">
        <v>10</v>
      </c>
      <c r="J21" s="30" t="s">
        <v>11</v>
      </c>
      <c r="K21" s="30"/>
    </row>
    <row r="22" spans="1:12" s="32" customFormat="1" ht="16.5" customHeight="1">
      <c r="A22" s="31" t="s">
        <v>12</v>
      </c>
      <c r="B22" s="79" t="s">
        <v>16</v>
      </c>
      <c r="D22" s="80" t="s">
        <v>17</v>
      </c>
      <c r="F22" s="33" t="s">
        <v>12</v>
      </c>
      <c r="G22" s="34" t="s">
        <v>23</v>
      </c>
      <c r="H22" s="35"/>
      <c r="I22" s="36"/>
      <c r="J22" s="144">
        <v>379</v>
      </c>
      <c r="K22" s="44">
        <v>7</v>
      </c>
      <c r="L22" s="39" t="s">
        <v>14</v>
      </c>
    </row>
    <row r="23" spans="1:13" s="32" customFormat="1" ht="16.5" customHeight="1">
      <c r="A23" s="31" t="s">
        <v>15</v>
      </c>
      <c r="B23" s="79" t="s">
        <v>66</v>
      </c>
      <c r="D23" s="80" t="s">
        <v>23</v>
      </c>
      <c r="F23" s="33" t="s">
        <v>15</v>
      </c>
      <c r="G23" s="34" t="s">
        <v>13</v>
      </c>
      <c r="H23" s="35"/>
      <c r="I23" s="36"/>
      <c r="J23" s="144">
        <v>406</v>
      </c>
      <c r="K23" s="44">
        <v>5</v>
      </c>
      <c r="L23" s="39" t="s">
        <v>14</v>
      </c>
      <c r="M23" s="34"/>
    </row>
    <row r="24" spans="1:12" s="32" customFormat="1" ht="16.5" customHeight="1">
      <c r="A24" s="31" t="s">
        <v>19</v>
      </c>
      <c r="B24" s="79" t="s">
        <v>72</v>
      </c>
      <c r="D24" s="80" t="s">
        <v>23</v>
      </c>
      <c r="F24" s="33" t="s">
        <v>19</v>
      </c>
      <c r="G24" s="34" t="s">
        <v>20</v>
      </c>
      <c r="H24" s="35"/>
      <c r="I24" s="36"/>
      <c r="J24" s="144">
        <v>409</v>
      </c>
      <c r="K24" s="44">
        <v>4</v>
      </c>
      <c r="L24" s="39" t="s">
        <v>14</v>
      </c>
    </row>
    <row r="25" spans="1:12" ht="16.5" customHeight="1">
      <c r="A25" s="40"/>
      <c r="B25" s="41"/>
      <c r="C25" s="42"/>
      <c r="D25" s="42"/>
      <c r="E25" s="32"/>
      <c r="F25" s="33" t="s">
        <v>22</v>
      </c>
      <c r="G25" s="34" t="s">
        <v>27</v>
      </c>
      <c r="H25" s="35"/>
      <c r="I25" s="36"/>
      <c r="J25" s="144">
        <v>419</v>
      </c>
      <c r="K25" s="44">
        <v>3</v>
      </c>
      <c r="L25" s="39" t="s">
        <v>14</v>
      </c>
    </row>
    <row r="26" spans="1:12" ht="16.5" customHeight="1">
      <c r="A26" s="40"/>
      <c r="B26" s="43" t="s">
        <v>25</v>
      </c>
      <c r="C26" s="42"/>
      <c r="D26" s="42"/>
      <c r="E26" s="32"/>
      <c r="F26" s="33" t="s">
        <v>26</v>
      </c>
      <c r="G26" s="34" t="s">
        <v>32</v>
      </c>
      <c r="H26" s="35"/>
      <c r="I26" s="36"/>
      <c r="J26" s="144">
        <v>512</v>
      </c>
      <c r="K26" s="44">
        <v>2</v>
      </c>
      <c r="L26" s="39" t="s">
        <v>14</v>
      </c>
    </row>
    <row r="27" spans="1:12" s="32" customFormat="1" ht="16.5" customHeight="1">
      <c r="A27" s="40" t="s">
        <v>12</v>
      </c>
      <c r="B27" s="89" t="s">
        <v>33</v>
      </c>
      <c r="D27" s="90" t="s">
        <v>30</v>
      </c>
      <c r="F27" s="33" t="s">
        <v>31</v>
      </c>
      <c r="G27" s="34" t="s">
        <v>18</v>
      </c>
      <c r="H27" s="35"/>
      <c r="I27" s="36"/>
      <c r="J27" s="144">
        <v>2016</v>
      </c>
      <c r="K27" s="44">
        <v>0</v>
      </c>
      <c r="L27" s="39" t="s">
        <v>14</v>
      </c>
    </row>
    <row r="28" spans="1:12" s="32" customFormat="1" ht="16.5" customHeight="1">
      <c r="A28" s="40" t="s">
        <v>15</v>
      </c>
      <c r="B28" s="89" t="s">
        <v>29</v>
      </c>
      <c r="D28" s="90" t="s">
        <v>30</v>
      </c>
      <c r="F28" s="33"/>
      <c r="G28" s="34"/>
      <c r="H28" s="35"/>
      <c r="I28" s="36"/>
      <c r="J28" s="37"/>
      <c r="K28" s="38"/>
      <c r="L28" s="39"/>
    </row>
    <row r="29" spans="1:12" s="32" customFormat="1" ht="16.5" customHeight="1">
      <c r="A29" s="40" t="s">
        <v>19</v>
      </c>
      <c r="B29" s="89" t="s">
        <v>70</v>
      </c>
      <c r="D29" s="90" t="s">
        <v>30</v>
      </c>
      <c r="F29" s="33"/>
      <c r="G29" s="34"/>
      <c r="H29" s="35"/>
      <c r="I29" s="36"/>
      <c r="J29" s="37"/>
      <c r="K29" s="38"/>
      <c r="L29" s="39"/>
    </row>
    <row r="30" spans="1:11" ht="16.5" customHeight="1">
      <c r="A30" s="45"/>
      <c r="B30" s="46"/>
      <c r="C30" s="46"/>
      <c r="D30" s="46"/>
      <c r="G30" s="28" t="s">
        <v>9</v>
      </c>
      <c r="H30" s="29" t="s">
        <v>145</v>
      </c>
      <c r="I30" s="30" t="s">
        <v>144</v>
      </c>
      <c r="J30" s="30" t="s">
        <v>11</v>
      </c>
      <c r="K30" s="30"/>
    </row>
    <row r="31" spans="1:14" ht="16.5" customHeight="1">
      <c r="A31" s="47"/>
      <c r="B31" s="48" t="s">
        <v>36</v>
      </c>
      <c r="C31" s="49"/>
      <c r="D31" s="49"/>
      <c r="F31" s="33" t="s">
        <v>12</v>
      </c>
      <c r="G31" s="34" t="s">
        <v>18</v>
      </c>
      <c r="H31" s="160"/>
      <c r="I31" s="36"/>
      <c r="J31" s="144">
        <v>4993</v>
      </c>
      <c r="K31" s="161">
        <v>43</v>
      </c>
      <c r="L31" s="39" t="s">
        <v>14</v>
      </c>
      <c r="N31" s="159"/>
    </row>
    <row r="32" spans="1:12" s="32" customFormat="1" ht="16.5" customHeight="1">
      <c r="A32" s="54" t="s">
        <v>12</v>
      </c>
      <c r="B32" s="95" t="s">
        <v>69</v>
      </c>
      <c r="D32" s="96" t="s">
        <v>30</v>
      </c>
      <c r="F32" s="33" t="s">
        <v>15</v>
      </c>
      <c r="G32" s="34" t="s">
        <v>13</v>
      </c>
      <c r="H32" s="160"/>
      <c r="I32" s="36"/>
      <c r="J32" s="144">
        <v>3501</v>
      </c>
      <c r="K32" s="161">
        <v>38</v>
      </c>
      <c r="L32" s="39" t="s">
        <v>14</v>
      </c>
    </row>
    <row r="33" spans="1:12" s="32" customFormat="1" ht="16.5" customHeight="1">
      <c r="A33" s="54" t="s">
        <v>15</v>
      </c>
      <c r="B33" s="95" t="s">
        <v>73</v>
      </c>
      <c r="D33" s="96" t="s">
        <v>23</v>
      </c>
      <c r="F33" s="33" t="s">
        <v>19</v>
      </c>
      <c r="G33" s="34" t="s">
        <v>20</v>
      </c>
      <c r="H33" s="160"/>
      <c r="I33" s="36"/>
      <c r="J33" s="144">
        <v>3544</v>
      </c>
      <c r="K33" s="161">
        <v>34</v>
      </c>
      <c r="L33" s="39" t="s">
        <v>14</v>
      </c>
    </row>
    <row r="34" spans="1:12" s="32" customFormat="1" ht="16.5" customHeight="1">
      <c r="A34" s="54" t="s">
        <v>19</v>
      </c>
      <c r="B34" s="95" t="s">
        <v>37</v>
      </c>
      <c r="D34" s="96" t="s">
        <v>30</v>
      </c>
      <c r="F34" s="33" t="s">
        <v>22</v>
      </c>
      <c r="G34" s="34" t="s">
        <v>23</v>
      </c>
      <c r="H34" s="160"/>
      <c r="I34" s="36"/>
      <c r="J34" s="144">
        <v>3605</v>
      </c>
      <c r="K34" s="161">
        <v>34</v>
      </c>
      <c r="L34" s="39" t="s">
        <v>14</v>
      </c>
    </row>
    <row r="35" spans="1:12" ht="16.5" customHeight="1">
      <c r="A35" s="45"/>
      <c r="B35" s="46"/>
      <c r="C35" s="46"/>
      <c r="D35" s="46"/>
      <c r="F35" s="33" t="s">
        <v>26</v>
      </c>
      <c r="G35" s="34" t="s">
        <v>27</v>
      </c>
      <c r="H35" s="160"/>
      <c r="I35" s="36"/>
      <c r="J35" s="144">
        <v>3854</v>
      </c>
      <c r="K35" s="161">
        <v>15</v>
      </c>
      <c r="L35" s="39" t="s">
        <v>14</v>
      </c>
    </row>
    <row r="36" spans="1:12" ht="16.5" customHeight="1">
      <c r="A36" s="56"/>
      <c r="B36" s="57" t="s">
        <v>38</v>
      </c>
      <c r="C36" s="58"/>
      <c r="D36" s="58"/>
      <c r="F36" s="33" t="s">
        <v>31</v>
      </c>
      <c r="G36" s="34" t="s">
        <v>32</v>
      </c>
      <c r="H36" s="160"/>
      <c r="I36" s="36"/>
      <c r="J36" s="144">
        <v>7415</v>
      </c>
      <c r="K36" s="161">
        <v>10</v>
      </c>
      <c r="L36" s="39" t="s">
        <v>14</v>
      </c>
    </row>
    <row r="37" spans="1:6" s="32" customFormat="1" ht="16.5" customHeight="1">
      <c r="A37" s="59" t="s">
        <v>12</v>
      </c>
      <c r="B37" s="92" t="s">
        <v>108</v>
      </c>
      <c r="D37" s="93" t="s">
        <v>23</v>
      </c>
      <c r="F37" s="33"/>
    </row>
    <row r="38" spans="1:6" s="32" customFormat="1" ht="16.5" customHeight="1">
      <c r="A38" s="59" t="s">
        <v>15</v>
      </c>
      <c r="B38" s="92" t="s">
        <v>40</v>
      </c>
      <c r="D38" s="93" t="s">
        <v>17</v>
      </c>
      <c r="F38" s="60"/>
    </row>
    <row r="39" spans="1:11" s="32" customFormat="1" ht="16.5" customHeight="1">
      <c r="A39" s="59" t="s">
        <v>19</v>
      </c>
      <c r="B39" s="92" t="s">
        <v>107</v>
      </c>
      <c r="D39" s="93" t="s">
        <v>30</v>
      </c>
      <c r="F39" s="33"/>
      <c r="G39" s="50"/>
      <c r="H39" s="3"/>
      <c r="I39" s="51"/>
      <c r="J39" s="52"/>
      <c r="K39" s="53"/>
    </row>
    <row r="40" spans="2:11" ht="16.5" customHeight="1">
      <c r="B40" s="46"/>
      <c r="C40" s="46"/>
      <c r="D40" s="46"/>
      <c r="G40" s="61"/>
      <c r="H40" s="62" t="s">
        <v>41</v>
      </c>
      <c r="I40" s="63" t="s">
        <v>42</v>
      </c>
      <c r="J40" s="64"/>
      <c r="K40" s="65"/>
    </row>
    <row r="41" spans="1:7" ht="16.5" customHeight="1">
      <c r="A41" s="66"/>
      <c r="B41" s="67" t="s">
        <v>43</v>
      </c>
      <c r="C41" s="68"/>
      <c r="D41" s="68"/>
      <c r="G41" s="55"/>
    </row>
    <row r="42" spans="1:6" s="32" customFormat="1" ht="16.5" customHeight="1">
      <c r="A42" s="69" t="s">
        <v>12</v>
      </c>
      <c r="B42" s="86" t="s">
        <v>44</v>
      </c>
      <c r="D42" s="87" t="s">
        <v>45</v>
      </c>
      <c r="F42" s="33"/>
    </row>
    <row r="43" spans="1:11" s="32" customFormat="1" ht="16.5" customHeight="1">
      <c r="A43" s="69" t="s">
        <v>15</v>
      </c>
      <c r="B43" s="86" t="s">
        <v>46</v>
      </c>
      <c r="D43" s="87" t="s">
        <v>23</v>
      </c>
      <c r="F43" s="33"/>
      <c r="G43" s="50"/>
      <c r="H43" s="3"/>
      <c r="I43" s="51"/>
      <c r="J43" s="52"/>
      <c r="K43" s="53"/>
    </row>
    <row r="44" spans="1:11" s="32" customFormat="1" ht="16.5" customHeight="1">
      <c r="A44" s="69" t="s">
        <v>19</v>
      </c>
      <c r="B44" s="86" t="s">
        <v>47</v>
      </c>
      <c r="D44" s="87" t="s">
        <v>23</v>
      </c>
      <c r="F44" s="33"/>
      <c r="G44" s="50"/>
      <c r="H44" s="3"/>
      <c r="I44" s="51"/>
      <c r="J44" s="52"/>
      <c r="K44" s="53"/>
    </row>
    <row r="45" spans="2:11" ht="16.5" customHeight="1">
      <c r="B45" s="46"/>
      <c r="C45" s="46"/>
      <c r="D45" s="46"/>
      <c r="F45" s="33"/>
      <c r="G45" s="50"/>
      <c r="H45" s="3"/>
      <c r="I45" s="51"/>
      <c r="J45" s="52"/>
      <c r="K45" s="53"/>
    </row>
  </sheetData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55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1.25" customHeight="1"/>
  <cols>
    <col min="1" max="1" width="3.421875" style="70" customWidth="1"/>
    <col min="2" max="2" width="16.421875" style="71" customWidth="1"/>
    <col min="3" max="3" width="18.57421875" style="71" customWidth="1"/>
    <col min="4" max="4" width="4.140625" style="70" customWidth="1"/>
    <col min="5" max="5" width="3.8515625" style="70" customWidth="1"/>
    <col min="6" max="6" width="3.57421875" style="70" customWidth="1"/>
    <col min="7" max="10" width="3.28125" style="70" customWidth="1"/>
    <col min="11" max="11" width="4.57421875" style="73" customWidth="1"/>
    <col min="12" max="12" width="4.7109375" style="70" customWidth="1"/>
    <col min="13" max="14" width="3.140625" style="70" customWidth="1"/>
    <col min="15" max="15" width="5.28125" style="70" customWidth="1"/>
    <col min="16" max="16" width="9.140625" style="42" hidden="1" customWidth="1"/>
    <col min="17" max="17" width="9.00390625" style="42" hidden="1" customWidth="1"/>
    <col min="18" max="18" width="8.57421875" style="42" hidden="1" customWidth="1"/>
    <col min="19" max="19" width="4.140625" style="70" customWidth="1"/>
    <col min="20" max="20" width="8.421875" style="42" customWidth="1"/>
    <col min="21" max="21" width="9.57421875" style="42" customWidth="1"/>
    <col min="22" max="22" width="9.7109375" style="42" customWidth="1"/>
    <col min="23" max="23" width="6.140625" style="42" customWidth="1"/>
    <col min="24" max="24" width="2.8515625" style="42" customWidth="1"/>
    <col min="25" max="29" width="3.00390625" style="42" customWidth="1"/>
    <col min="30" max="16384" width="9.140625" style="42" customWidth="1"/>
  </cols>
  <sheetData>
    <row r="1" spans="2:15" ht="15" customHeight="1">
      <c r="B1" s="71" t="s">
        <v>48</v>
      </c>
      <c r="G1" s="72"/>
      <c r="H1" s="72"/>
      <c r="I1" s="72"/>
      <c r="J1" s="72"/>
      <c r="O1" s="70">
        <f>SUM(INDEX(O3:O22,MATCH(A3,A3:A22),1):INDEX(O3:O22,MATCH(6,A3:A22),1))/6</f>
        <v>22.458333333333332</v>
      </c>
    </row>
    <row r="2" spans="1:23" ht="11.25" customHeight="1">
      <c r="A2" s="74" t="s">
        <v>49</v>
      </c>
      <c r="B2" s="74" t="s">
        <v>50</v>
      </c>
      <c r="C2" s="74" t="s">
        <v>51</v>
      </c>
      <c r="D2" s="74" t="s">
        <v>52</v>
      </c>
      <c r="E2" s="74" t="s">
        <v>53</v>
      </c>
      <c r="F2" s="74" t="s">
        <v>54</v>
      </c>
      <c r="G2" s="74" t="s">
        <v>55</v>
      </c>
      <c r="H2" s="74" t="s">
        <v>28</v>
      </c>
      <c r="I2" s="74" t="s">
        <v>24</v>
      </c>
      <c r="J2" s="74" t="s">
        <v>21</v>
      </c>
      <c r="K2" s="75" t="s">
        <v>56</v>
      </c>
      <c r="L2" s="74" t="s">
        <v>57</v>
      </c>
      <c r="M2" s="74" t="s">
        <v>58</v>
      </c>
      <c r="N2" s="74" t="s">
        <v>59</v>
      </c>
      <c r="O2" s="76" t="s">
        <v>60</v>
      </c>
      <c r="P2" s="77"/>
      <c r="Q2" s="77">
        <v>23.083333333333332</v>
      </c>
      <c r="R2" s="77"/>
      <c r="S2" s="78"/>
      <c r="T2" s="72"/>
      <c r="U2" s="72"/>
      <c r="V2" s="72"/>
      <c r="W2" s="72"/>
    </row>
    <row r="3" spans="1:23" ht="11.25" customHeight="1">
      <c r="A3" s="70">
        <v>1</v>
      </c>
      <c r="B3" s="79" t="s">
        <v>16</v>
      </c>
      <c r="C3" s="80" t="s">
        <v>17</v>
      </c>
      <c r="D3" s="81">
        <v>809</v>
      </c>
      <c r="E3" s="81">
        <v>2</v>
      </c>
      <c r="F3" s="81" t="s">
        <v>121</v>
      </c>
      <c r="G3" s="82">
        <v>22</v>
      </c>
      <c r="H3" s="82">
        <v>22</v>
      </c>
      <c r="I3" s="82">
        <v>23</v>
      </c>
      <c r="J3" s="82">
        <v>19</v>
      </c>
      <c r="K3" s="83">
        <f aca="true" t="shared" si="0" ref="K3:K45">SUM(G3:J3)</f>
        <v>86</v>
      </c>
      <c r="L3" s="70">
        <f>IF(ROUND(64+(+$O$1-$O3)/0.25,0)&gt;0,ROUND(64+(+$O$1-$O3)/0.25,0),0)</f>
        <v>68</v>
      </c>
      <c r="M3" s="84">
        <f aca="true" t="shared" si="1" ref="M3:M45">MAX($G3:$J3)-MIN($G3:$J3)</f>
        <v>4</v>
      </c>
      <c r="N3" s="84">
        <f aca="true" t="shared" si="2" ref="N3:N45">LARGE($G3:$J3,2)-SMALL($G3:$J3,2)</f>
        <v>0</v>
      </c>
      <c r="O3" s="85">
        <f aca="true" t="shared" si="3" ref="O3:O45">K3/4</f>
        <v>21.5</v>
      </c>
      <c r="P3" s="42">
        <v>4</v>
      </c>
      <c r="R3" s="42">
        <v>65.33333333333333</v>
      </c>
      <c r="S3" s="78"/>
      <c r="T3" s="72"/>
      <c r="U3" s="72"/>
      <c r="V3" s="72"/>
      <c r="W3" s="72"/>
    </row>
    <row r="4" spans="1:23" ht="11.25" customHeight="1">
      <c r="A4" s="70">
        <v>2</v>
      </c>
      <c r="B4" s="89" t="s">
        <v>33</v>
      </c>
      <c r="C4" s="90" t="s">
        <v>30</v>
      </c>
      <c r="D4" s="91">
        <v>230</v>
      </c>
      <c r="E4" s="91">
        <v>1</v>
      </c>
      <c r="F4" s="91" t="s">
        <v>118</v>
      </c>
      <c r="G4" s="82">
        <v>23</v>
      </c>
      <c r="H4" s="82">
        <v>22</v>
      </c>
      <c r="I4" s="82">
        <v>20</v>
      </c>
      <c r="J4" s="82">
        <v>22</v>
      </c>
      <c r="K4" s="83">
        <f t="shared" si="0"/>
        <v>87</v>
      </c>
      <c r="L4" s="70">
        <f aca="true" t="shared" si="4" ref="L4:L45">IF(ROUND(64+(+$O$1-$O4)/0.25,0)&gt;0,ROUND(64+(+$O$1-$O4)/0.25,0),0)</f>
        <v>67</v>
      </c>
      <c r="M4" s="84">
        <f t="shared" si="1"/>
        <v>3</v>
      </c>
      <c r="N4" s="84">
        <f t="shared" si="2"/>
        <v>0</v>
      </c>
      <c r="O4" s="85">
        <f t="shared" si="3"/>
        <v>21.75</v>
      </c>
      <c r="P4" s="42">
        <v>4</v>
      </c>
      <c r="R4" s="42">
        <v>65.33333333333333</v>
      </c>
      <c r="S4" s="78"/>
      <c r="T4" s="72"/>
      <c r="U4" s="72"/>
      <c r="V4" s="72"/>
      <c r="W4" s="72"/>
    </row>
    <row r="5" spans="1:23" ht="11.25" customHeight="1">
      <c r="A5" s="70">
        <v>3</v>
      </c>
      <c r="B5" s="92" t="s">
        <v>108</v>
      </c>
      <c r="C5" s="93" t="s">
        <v>23</v>
      </c>
      <c r="D5" s="94">
        <v>2590</v>
      </c>
      <c r="E5" s="94">
        <v>1</v>
      </c>
      <c r="F5" s="94" t="s">
        <v>120</v>
      </c>
      <c r="G5" s="82">
        <v>20</v>
      </c>
      <c r="H5" s="82">
        <v>27</v>
      </c>
      <c r="I5" s="82">
        <v>21</v>
      </c>
      <c r="J5" s="82">
        <v>21</v>
      </c>
      <c r="K5" s="83">
        <f t="shared" si="0"/>
        <v>89</v>
      </c>
      <c r="L5" s="70">
        <f t="shared" si="4"/>
        <v>65</v>
      </c>
      <c r="M5" s="84">
        <f t="shared" si="1"/>
        <v>7</v>
      </c>
      <c r="N5" s="84">
        <f t="shared" si="2"/>
        <v>0</v>
      </c>
      <c r="O5" s="85">
        <f t="shared" si="3"/>
        <v>22.25</v>
      </c>
      <c r="P5" s="42">
        <v>4</v>
      </c>
      <c r="R5" s="42">
        <v>65.33333333333333</v>
      </c>
      <c r="S5" s="78"/>
      <c r="T5" s="72"/>
      <c r="U5" s="72"/>
      <c r="V5" s="72"/>
      <c r="W5" s="72"/>
    </row>
    <row r="6" spans="1:23" ht="11.25" customHeight="1">
      <c r="A6" s="70">
        <v>4</v>
      </c>
      <c r="B6" s="89" t="s">
        <v>29</v>
      </c>
      <c r="C6" s="90" t="s">
        <v>30</v>
      </c>
      <c r="D6" s="91">
        <v>652</v>
      </c>
      <c r="E6" s="91">
        <v>1</v>
      </c>
      <c r="F6" s="91" t="s">
        <v>118</v>
      </c>
      <c r="G6" s="82">
        <v>21</v>
      </c>
      <c r="H6" s="82">
        <v>24</v>
      </c>
      <c r="I6" s="82">
        <v>24</v>
      </c>
      <c r="J6" s="82">
        <v>22</v>
      </c>
      <c r="K6" s="83">
        <f t="shared" si="0"/>
        <v>91</v>
      </c>
      <c r="L6" s="70">
        <f t="shared" si="4"/>
        <v>63</v>
      </c>
      <c r="M6" s="84">
        <f t="shared" si="1"/>
        <v>3</v>
      </c>
      <c r="N6" s="84">
        <f t="shared" si="2"/>
        <v>2</v>
      </c>
      <c r="O6" s="85">
        <f t="shared" si="3"/>
        <v>22.75</v>
      </c>
      <c r="P6" s="42">
        <v>4</v>
      </c>
      <c r="R6" s="42">
        <v>63.33333333333333</v>
      </c>
      <c r="S6" s="78"/>
      <c r="T6" s="72"/>
      <c r="U6" s="72"/>
      <c r="V6" s="72"/>
      <c r="W6" s="72"/>
    </row>
    <row r="7" spans="1:29" ht="11.25" customHeight="1">
      <c r="A7" s="70">
        <v>5</v>
      </c>
      <c r="B7" s="79" t="s">
        <v>66</v>
      </c>
      <c r="C7" s="80" t="s">
        <v>23</v>
      </c>
      <c r="D7" s="81">
        <v>1249</v>
      </c>
      <c r="E7" s="81">
        <v>2</v>
      </c>
      <c r="F7" s="81" t="s">
        <v>121</v>
      </c>
      <c r="G7" s="82">
        <v>21</v>
      </c>
      <c r="H7" s="82">
        <v>26</v>
      </c>
      <c r="I7" s="82">
        <v>22</v>
      </c>
      <c r="J7" s="82">
        <v>22</v>
      </c>
      <c r="K7" s="83">
        <f t="shared" si="0"/>
        <v>91</v>
      </c>
      <c r="L7" s="70">
        <f t="shared" si="4"/>
        <v>63</v>
      </c>
      <c r="M7" s="84">
        <f t="shared" si="1"/>
        <v>5</v>
      </c>
      <c r="N7" s="84">
        <f t="shared" si="2"/>
        <v>0</v>
      </c>
      <c r="O7" s="85">
        <f t="shared" si="3"/>
        <v>22.75</v>
      </c>
      <c r="P7" s="42">
        <v>4</v>
      </c>
      <c r="R7" s="42">
        <v>62.33333333333333</v>
      </c>
      <c r="S7" s="78"/>
      <c r="T7" s="72"/>
      <c r="U7" s="72"/>
      <c r="V7" s="72"/>
      <c r="W7" s="72"/>
      <c r="X7" s="72"/>
      <c r="Y7" s="72"/>
      <c r="Z7" s="72"/>
      <c r="AA7" s="72"/>
      <c r="AB7" s="72"/>
      <c r="AC7" s="72"/>
    </row>
    <row r="8" spans="1:29" ht="11.25" customHeight="1">
      <c r="A8" s="70">
        <v>6</v>
      </c>
      <c r="B8" s="86" t="s">
        <v>44</v>
      </c>
      <c r="C8" s="87" t="s">
        <v>45</v>
      </c>
      <c r="D8" s="88">
        <v>2858</v>
      </c>
      <c r="E8" s="88" t="s">
        <v>61</v>
      </c>
      <c r="F8" s="88" t="s">
        <v>119</v>
      </c>
      <c r="G8" s="82">
        <v>25</v>
      </c>
      <c r="H8" s="82">
        <v>23</v>
      </c>
      <c r="I8" s="82">
        <v>24</v>
      </c>
      <c r="J8" s="82">
        <v>23</v>
      </c>
      <c r="K8" s="83">
        <f t="shared" si="0"/>
        <v>95</v>
      </c>
      <c r="L8" s="70">
        <f t="shared" si="4"/>
        <v>59</v>
      </c>
      <c r="M8" s="84">
        <f t="shared" si="1"/>
        <v>2</v>
      </c>
      <c r="N8" s="84">
        <f t="shared" si="2"/>
        <v>1</v>
      </c>
      <c r="O8" s="85">
        <f t="shared" si="3"/>
        <v>23.75</v>
      </c>
      <c r="P8" s="42">
        <v>4</v>
      </c>
      <c r="R8" s="42">
        <v>62.33333333333333</v>
      </c>
      <c r="S8" s="78"/>
      <c r="T8" s="72"/>
      <c r="U8" s="72"/>
      <c r="V8" s="72"/>
      <c r="W8" s="72"/>
      <c r="X8" s="72"/>
      <c r="Y8" s="72"/>
      <c r="Z8" s="72"/>
      <c r="AA8" s="72"/>
      <c r="AB8" s="72"/>
      <c r="AC8" s="72"/>
    </row>
    <row r="9" spans="1:29" ht="11.25" customHeight="1">
      <c r="A9" s="70">
        <v>7</v>
      </c>
      <c r="B9" s="79" t="s">
        <v>72</v>
      </c>
      <c r="C9" s="80" t="s">
        <v>23</v>
      </c>
      <c r="D9" s="81">
        <v>3051</v>
      </c>
      <c r="E9" s="81">
        <v>4</v>
      </c>
      <c r="F9" s="81" t="s">
        <v>121</v>
      </c>
      <c r="G9" s="82">
        <v>22</v>
      </c>
      <c r="H9" s="82">
        <v>21</v>
      </c>
      <c r="I9" s="82">
        <v>26</v>
      </c>
      <c r="J9" s="82">
        <v>27</v>
      </c>
      <c r="K9" s="83">
        <f t="shared" si="0"/>
        <v>96</v>
      </c>
      <c r="L9" s="70">
        <f t="shared" si="4"/>
        <v>58</v>
      </c>
      <c r="M9" s="84">
        <f t="shared" si="1"/>
        <v>6</v>
      </c>
      <c r="N9" s="84">
        <f t="shared" si="2"/>
        <v>4</v>
      </c>
      <c r="O9" s="85">
        <f t="shared" si="3"/>
        <v>24</v>
      </c>
      <c r="P9" s="42">
        <v>4</v>
      </c>
      <c r="R9" s="42">
        <v>62.33333333333333</v>
      </c>
      <c r="S9" s="78"/>
      <c r="T9" s="72"/>
      <c r="U9" s="72"/>
      <c r="V9" s="72"/>
      <c r="W9" s="72"/>
      <c r="X9" s="72"/>
      <c r="Y9" s="72"/>
      <c r="Z9" s="72"/>
      <c r="AA9" s="72"/>
      <c r="AB9" s="72"/>
      <c r="AC9" s="72"/>
    </row>
    <row r="10" spans="1:29" ht="11.25" customHeight="1">
      <c r="A10" s="70">
        <v>8</v>
      </c>
      <c r="B10" s="89" t="s">
        <v>70</v>
      </c>
      <c r="C10" s="90" t="s">
        <v>30</v>
      </c>
      <c r="D10" s="91">
        <v>1387</v>
      </c>
      <c r="E10" s="91">
        <v>3</v>
      </c>
      <c r="F10" s="91" t="s">
        <v>118</v>
      </c>
      <c r="G10" s="82">
        <v>26</v>
      </c>
      <c r="H10" s="82">
        <v>24</v>
      </c>
      <c r="I10" s="82">
        <v>27</v>
      </c>
      <c r="J10" s="82">
        <v>20</v>
      </c>
      <c r="K10" s="83">
        <f t="shared" si="0"/>
        <v>97</v>
      </c>
      <c r="L10" s="70">
        <f t="shared" si="4"/>
        <v>57</v>
      </c>
      <c r="M10" s="84">
        <f t="shared" si="1"/>
        <v>7</v>
      </c>
      <c r="N10" s="84">
        <f t="shared" si="2"/>
        <v>2</v>
      </c>
      <c r="O10" s="85">
        <f t="shared" si="3"/>
        <v>24.25</v>
      </c>
      <c r="P10" s="42">
        <v>4</v>
      </c>
      <c r="R10" s="42">
        <v>60.33333333333333</v>
      </c>
      <c r="S10" s="78"/>
      <c r="T10" s="72"/>
      <c r="U10" s="72"/>
      <c r="V10" s="72"/>
      <c r="W10" s="72"/>
      <c r="X10" s="72"/>
      <c r="Y10" s="72"/>
      <c r="Z10" s="72"/>
      <c r="AA10" s="72"/>
      <c r="AB10" s="72"/>
      <c r="AC10" s="72"/>
    </row>
    <row r="11" spans="1:29" ht="11.25" customHeight="1">
      <c r="A11" s="70">
        <v>9</v>
      </c>
      <c r="B11" s="95" t="s">
        <v>69</v>
      </c>
      <c r="C11" s="96" t="s">
        <v>30</v>
      </c>
      <c r="D11" s="97">
        <v>1388</v>
      </c>
      <c r="E11" s="97">
        <v>2</v>
      </c>
      <c r="F11" s="97" t="s">
        <v>117</v>
      </c>
      <c r="G11" s="82">
        <v>28</v>
      </c>
      <c r="H11" s="82">
        <v>27</v>
      </c>
      <c r="I11" s="82">
        <v>21</v>
      </c>
      <c r="J11" s="82">
        <v>21</v>
      </c>
      <c r="K11" s="83">
        <f>SUM(G11:J11)</f>
        <v>97</v>
      </c>
      <c r="L11" s="70">
        <f t="shared" si="4"/>
        <v>57</v>
      </c>
      <c r="M11" s="84">
        <f>MAX($G11:$J11)-MIN($G11:$J11)</f>
        <v>7</v>
      </c>
      <c r="N11" s="84">
        <f>LARGE($G11:$J11,2)-SMALL($G11:$J11,2)</f>
        <v>6</v>
      </c>
      <c r="O11" s="85">
        <f>K11/4</f>
        <v>24.25</v>
      </c>
      <c r="P11" s="42">
        <v>4</v>
      </c>
      <c r="R11" s="42">
        <v>60.33333333333333</v>
      </c>
      <c r="S11" s="78"/>
      <c r="T11" s="72"/>
      <c r="U11" s="72"/>
      <c r="V11" s="72"/>
      <c r="W11" s="72"/>
      <c r="X11" s="72"/>
      <c r="Y11" s="72"/>
      <c r="Z11" s="72"/>
      <c r="AA11" s="72"/>
      <c r="AB11" s="72"/>
      <c r="AC11" s="72"/>
    </row>
    <row r="12" spans="1:29" ht="11.25" customHeight="1">
      <c r="A12" s="70">
        <v>10</v>
      </c>
      <c r="B12" s="79" t="s">
        <v>67</v>
      </c>
      <c r="C12" s="80" t="s">
        <v>17</v>
      </c>
      <c r="D12" s="81">
        <v>3066</v>
      </c>
      <c r="E12" s="81">
        <v>3</v>
      </c>
      <c r="F12" s="81" t="s">
        <v>121</v>
      </c>
      <c r="G12" s="82">
        <v>26</v>
      </c>
      <c r="H12" s="82">
        <v>26</v>
      </c>
      <c r="I12" s="82">
        <v>21</v>
      </c>
      <c r="J12" s="82">
        <v>25</v>
      </c>
      <c r="K12" s="83">
        <f t="shared" si="0"/>
        <v>98</v>
      </c>
      <c r="L12" s="70">
        <f t="shared" si="4"/>
        <v>56</v>
      </c>
      <c r="M12" s="84">
        <f t="shared" si="1"/>
        <v>5</v>
      </c>
      <c r="N12" s="84">
        <f t="shared" si="2"/>
        <v>1</v>
      </c>
      <c r="O12" s="85">
        <f t="shared" si="3"/>
        <v>24.5</v>
      </c>
      <c r="P12" s="42">
        <v>4</v>
      </c>
      <c r="R12" s="42">
        <v>59.33333333333333</v>
      </c>
      <c r="S12" s="78"/>
      <c r="T12" s="72"/>
      <c r="U12" s="72"/>
      <c r="V12" s="72"/>
      <c r="W12" s="72"/>
      <c r="X12" s="72"/>
      <c r="Y12" s="72"/>
      <c r="Z12" s="72"/>
      <c r="AA12" s="72"/>
      <c r="AB12" s="72"/>
      <c r="AC12" s="72"/>
    </row>
    <row r="13" spans="1:29" ht="11.25" customHeight="1">
      <c r="A13" s="70">
        <v>11</v>
      </c>
      <c r="B13" s="95" t="s">
        <v>73</v>
      </c>
      <c r="C13" s="96" t="s">
        <v>23</v>
      </c>
      <c r="D13" s="97">
        <v>243</v>
      </c>
      <c r="E13" s="97">
        <v>2</v>
      </c>
      <c r="F13" s="97" t="s">
        <v>117</v>
      </c>
      <c r="G13" s="82">
        <v>28</v>
      </c>
      <c r="H13" s="82">
        <v>24</v>
      </c>
      <c r="I13" s="82">
        <v>24</v>
      </c>
      <c r="J13" s="82">
        <v>22</v>
      </c>
      <c r="K13" s="83">
        <f t="shared" si="0"/>
        <v>98</v>
      </c>
      <c r="L13" s="70">
        <f t="shared" si="4"/>
        <v>56</v>
      </c>
      <c r="M13" s="84">
        <f t="shared" si="1"/>
        <v>6</v>
      </c>
      <c r="N13" s="84">
        <f t="shared" si="2"/>
        <v>0</v>
      </c>
      <c r="O13" s="85">
        <f t="shared" si="3"/>
        <v>24.5</v>
      </c>
      <c r="P13" s="42">
        <v>4</v>
      </c>
      <c r="R13" s="42">
        <v>59.33333333333333</v>
      </c>
      <c r="S13" s="78"/>
      <c r="T13" s="72"/>
      <c r="U13" s="72"/>
      <c r="V13" s="72"/>
      <c r="W13" s="72"/>
      <c r="X13" s="72"/>
      <c r="Y13" s="72"/>
      <c r="Z13" s="72"/>
      <c r="AA13" s="72"/>
      <c r="AB13" s="72"/>
      <c r="AC13" s="72"/>
    </row>
    <row r="14" spans="1:29" ht="11.25" customHeight="1">
      <c r="A14" s="70">
        <v>12</v>
      </c>
      <c r="B14" s="89" t="s">
        <v>83</v>
      </c>
      <c r="C14" s="90" t="s">
        <v>35</v>
      </c>
      <c r="D14" s="91">
        <v>225</v>
      </c>
      <c r="E14" s="91">
        <v>5</v>
      </c>
      <c r="F14" s="91" t="s">
        <v>118</v>
      </c>
      <c r="G14" s="82">
        <v>25</v>
      </c>
      <c r="H14" s="82">
        <v>24</v>
      </c>
      <c r="I14" s="82">
        <v>24</v>
      </c>
      <c r="J14" s="82">
        <v>26</v>
      </c>
      <c r="K14" s="83">
        <f t="shared" si="0"/>
        <v>99</v>
      </c>
      <c r="L14" s="70">
        <f t="shared" si="4"/>
        <v>55</v>
      </c>
      <c r="M14" s="84">
        <f t="shared" si="1"/>
        <v>2</v>
      </c>
      <c r="N14" s="84">
        <f t="shared" si="2"/>
        <v>1</v>
      </c>
      <c r="O14" s="85">
        <f t="shared" si="3"/>
        <v>24.75</v>
      </c>
      <c r="P14" s="42">
        <v>4</v>
      </c>
      <c r="R14" s="42">
        <v>58.33333333333333</v>
      </c>
      <c r="S14" s="78"/>
      <c r="T14" s="72"/>
      <c r="U14" s="72"/>
      <c r="V14" s="72"/>
      <c r="W14" s="72"/>
      <c r="X14" s="72"/>
      <c r="Y14" s="72"/>
      <c r="Z14" s="72"/>
      <c r="AA14" s="72"/>
      <c r="AB14" s="72"/>
      <c r="AC14" s="72"/>
    </row>
    <row r="15" spans="1:29" ht="11.25" customHeight="1">
      <c r="A15" s="70">
        <v>13</v>
      </c>
      <c r="B15" s="89" t="s">
        <v>66</v>
      </c>
      <c r="C15" s="90" t="s">
        <v>23</v>
      </c>
      <c r="D15" s="91">
        <v>238</v>
      </c>
      <c r="E15" s="91">
        <v>3</v>
      </c>
      <c r="F15" s="91" t="s">
        <v>118</v>
      </c>
      <c r="G15" s="82">
        <v>23</v>
      </c>
      <c r="H15" s="82">
        <v>24</v>
      </c>
      <c r="I15" s="82">
        <v>26</v>
      </c>
      <c r="J15" s="82">
        <v>26</v>
      </c>
      <c r="K15" s="83">
        <f t="shared" si="0"/>
        <v>99</v>
      </c>
      <c r="L15" s="70">
        <f t="shared" si="4"/>
        <v>55</v>
      </c>
      <c r="M15" s="84">
        <f t="shared" si="1"/>
        <v>3</v>
      </c>
      <c r="N15" s="84">
        <f t="shared" si="2"/>
        <v>2</v>
      </c>
      <c r="O15" s="85">
        <f t="shared" si="3"/>
        <v>24.75</v>
      </c>
      <c r="P15" s="42">
        <v>4</v>
      </c>
      <c r="R15" s="42">
        <v>58.33333333333333</v>
      </c>
      <c r="S15" s="78"/>
      <c r="T15" s="72"/>
      <c r="U15" s="72"/>
      <c r="V15" s="72"/>
      <c r="W15" s="72"/>
      <c r="X15" s="72"/>
      <c r="Y15" s="72"/>
      <c r="Z15" s="72"/>
      <c r="AA15" s="72"/>
      <c r="AB15" s="72"/>
      <c r="AC15" s="72"/>
    </row>
    <row r="16" spans="1:29" ht="11.25" customHeight="1">
      <c r="A16" s="70">
        <v>14</v>
      </c>
      <c r="B16" s="95" t="s">
        <v>37</v>
      </c>
      <c r="C16" s="96" t="s">
        <v>30</v>
      </c>
      <c r="D16" s="97">
        <v>1478</v>
      </c>
      <c r="E16" s="97">
        <v>2</v>
      </c>
      <c r="F16" s="97" t="s">
        <v>117</v>
      </c>
      <c r="G16" s="82">
        <v>27</v>
      </c>
      <c r="H16" s="82">
        <v>23</v>
      </c>
      <c r="I16" s="82">
        <v>25</v>
      </c>
      <c r="J16" s="82">
        <v>24</v>
      </c>
      <c r="K16" s="83">
        <f t="shared" si="0"/>
        <v>99</v>
      </c>
      <c r="L16" s="70">
        <f t="shared" si="4"/>
        <v>55</v>
      </c>
      <c r="M16" s="84">
        <f t="shared" si="1"/>
        <v>4</v>
      </c>
      <c r="N16" s="84">
        <f t="shared" si="2"/>
        <v>1</v>
      </c>
      <c r="O16" s="85">
        <f t="shared" si="3"/>
        <v>24.75</v>
      </c>
      <c r="P16" s="42">
        <v>4</v>
      </c>
      <c r="R16" s="42">
        <v>57.33333333333333</v>
      </c>
      <c r="S16" s="78"/>
      <c r="T16" s="72"/>
      <c r="U16" s="72"/>
      <c r="V16" s="72"/>
      <c r="W16" s="72"/>
      <c r="X16" s="72"/>
      <c r="Y16" s="72"/>
      <c r="Z16" s="72"/>
      <c r="AA16" s="72"/>
      <c r="AB16" s="72"/>
      <c r="AC16" s="72"/>
    </row>
    <row r="17" spans="1:29" ht="11.25" customHeight="1">
      <c r="A17" s="70">
        <v>15</v>
      </c>
      <c r="B17" s="79" t="s">
        <v>62</v>
      </c>
      <c r="C17" s="80" t="s">
        <v>39</v>
      </c>
      <c r="D17" s="81">
        <v>2933</v>
      </c>
      <c r="E17" s="81">
        <v>3</v>
      </c>
      <c r="F17" s="81" t="s">
        <v>121</v>
      </c>
      <c r="G17" s="70">
        <v>24</v>
      </c>
      <c r="H17" s="70">
        <v>22</v>
      </c>
      <c r="I17" s="70">
        <v>28</v>
      </c>
      <c r="J17" s="70">
        <v>25</v>
      </c>
      <c r="K17" s="83">
        <f t="shared" si="0"/>
        <v>99</v>
      </c>
      <c r="L17" s="70">
        <f t="shared" si="4"/>
        <v>55</v>
      </c>
      <c r="M17" s="84">
        <f t="shared" si="1"/>
        <v>6</v>
      </c>
      <c r="N17" s="84">
        <f t="shared" si="2"/>
        <v>1</v>
      </c>
      <c r="O17" s="85">
        <f t="shared" si="3"/>
        <v>24.75</v>
      </c>
      <c r="P17" s="42">
        <v>4</v>
      </c>
      <c r="R17" s="42">
        <v>57.33333333333333</v>
      </c>
      <c r="S17" s="78"/>
      <c r="T17" s="72"/>
      <c r="U17" s="72"/>
      <c r="V17" s="72"/>
      <c r="W17" s="72"/>
      <c r="X17" s="72"/>
      <c r="Y17" s="72"/>
      <c r="Z17" s="72"/>
      <c r="AA17" s="72"/>
      <c r="AB17" s="72"/>
      <c r="AC17" s="72"/>
    </row>
    <row r="18" spans="1:29" ht="11.25" customHeight="1">
      <c r="A18" s="70">
        <v>16</v>
      </c>
      <c r="B18" s="79" t="s">
        <v>110</v>
      </c>
      <c r="C18" s="80" t="s">
        <v>23</v>
      </c>
      <c r="D18" s="81">
        <v>1250</v>
      </c>
      <c r="E18" s="81">
        <v>4</v>
      </c>
      <c r="F18" s="81" t="s">
        <v>121</v>
      </c>
      <c r="G18" s="82">
        <v>27</v>
      </c>
      <c r="H18" s="82">
        <v>26</v>
      </c>
      <c r="I18" s="82">
        <v>24</v>
      </c>
      <c r="J18" s="82">
        <v>24</v>
      </c>
      <c r="K18" s="83">
        <f t="shared" si="0"/>
        <v>101</v>
      </c>
      <c r="L18" s="70">
        <f t="shared" si="4"/>
        <v>53</v>
      </c>
      <c r="M18" s="84">
        <f t="shared" si="1"/>
        <v>3</v>
      </c>
      <c r="N18" s="84">
        <f t="shared" si="2"/>
        <v>2</v>
      </c>
      <c r="O18" s="85">
        <f t="shared" si="3"/>
        <v>25.25</v>
      </c>
      <c r="P18" s="42">
        <v>4</v>
      </c>
      <c r="R18" s="42">
        <v>56.33333333333333</v>
      </c>
      <c r="S18" s="78"/>
      <c r="T18" s="72"/>
      <c r="U18" s="72"/>
      <c r="V18" s="72"/>
      <c r="W18" s="72"/>
      <c r="X18" s="72"/>
      <c r="Y18" s="72"/>
      <c r="Z18" s="72"/>
      <c r="AA18" s="72"/>
      <c r="AB18" s="72"/>
      <c r="AC18" s="72"/>
    </row>
    <row r="19" spans="1:29" ht="11.25" customHeight="1">
      <c r="A19" s="70">
        <v>17</v>
      </c>
      <c r="B19" s="89" t="s">
        <v>34</v>
      </c>
      <c r="C19" s="90" t="s">
        <v>35</v>
      </c>
      <c r="D19" s="91">
        <v>433</v>
      </c>
      <c r="E19" s="91">
        <v>2</v>
      </c>
      <c r="F19" s="91" t="s">
        <v>118</v>
      </c>
      <c r="G19" s="70">
        <v>24</v>
      </c>
      <c r="H19" s="70">
        <v>26</v>
      </c>
      <c r="I19" s="70">
        <v>27</v>
      </c>
      <c r="J19" s="70">
        <v>24</v>
      </c>
      <c r="K19" s="83">
        <f t="shared" si="0"/>
        <v>101</v>
      </c>
      <c r="L19" s="70">
        <f t="shared" si="4"/>
        <v>53</v>
      </c>
      <c r="M19" s="84">
        <f t="shared" si="1"/>
        <v>3</v>
      </c>
      <c r="N19" s="84">
        <f t="shared" si="2"/>
        <v>2</v>
      </c>
      <c r="O19" s="85">
        <f t="shared" si="3"/>
        <v>25.25</v>
      </c>
      <c r="P19" s="42">
        <v>4</v>
      </c>
      <c r="R19" s="42">
        <v>56.33333333333333</v>
      </c>
      <c r="S19" s="78"/>
      <c r="T19" s="72"/>
      <c r="U19" s="72"/>
      <c r="V19" s="72"/>
      <c r="W19" s="72"/>
      <c r="X19" s="72"/>
      <c r="Y19" s="72"/>
      <c r="Z19" s="72"/>
      <c r="AA19" s="72"/>
      <c r="AB19" s="72"/>
      <c r="AC19" s="72"/>
    </row>
    <row r="20" spans="1:29" ht="11.25" customHeight="1">
      <c r="A20" s="70">
        <v>18</v>
      </c>
      <c r="B20" s="79" t="s">
        <v>81</v>
      </c>
      <c r="C20" s="80" t="s">
        <v>30</v>
      </c>
      <c r="D20" s="81">
        <v>1150</v>
      </c>
      <c r="E20" s="81" t="s">
        <v>71</v>
      </c>
      <c r="F20" s="81" t="s">
        <v>121</v>
      </c>
      <c r="G20" s="82">
        <v>26</v>
      </c>
      <c r="H20" s="82">
        <v>26</v>
      </c>
      <c r="I20" s="82">
        <v>26</v>
      </c>
      <c r="J20" s="82">
        <v>24</v>
      </c>
      <c r="K20" s="83">
        <f t="shared" si="0"/>
        <v>102</v>
      </c>
      <c r="L20" s="70">
        <f t="shared" si="4"/>
        <v>52</v>
      </c>
      <c r="M20" s="84">
        <f t="shared" si="1"/>
        <v>2</v>
      </c>
      <c r="N20" s="84">
        <f t="shared" si="2"/>
        <v>0</v>
      </c>
      <c r="O20" s="85">
        <f t="shared" si="3"/>
        <v>25.5</v>
      </c>
      <c r="P20" s="42">
        <v>4</v>
      </c>
      <c r="R20" s="42">
        <v>55.33333333333333</v>
      </c>
      <c r="S20" s="78"/>
      <c r="T20" s="72"/>
      <c r="U20" s="72"/>
      <c r="V20" s="72"/>
      <c r="W20" s="72"/>
      <c r="X20" s="72"/>
      <c r="Y20" s="72"/>
      <c r="Z20" s="72"/>
      <c r="AA20" s="72"/>
      <c r="AB20" s="72"/>
      <c r="AC20" s="72"/>
    </row>
    <row r="21" spans="1:29" ht="11.25" customHeight="1">
      <c r="A21" s="70">
        <v>19</v>
      </c>
      <c r="B21" s="95" t="s">
        <v>77</v>
      </c>
      <c r="C21" s="96" t="s">
        <v>23</v>
      </c>
      <c r="D21" s="97">
        <v>2703</v>
      </c>
      <c r="E21" s="97">
        <v>3</v>
      </c>
      <c r="F21" s="97" t="s">
        <v>117</v>
      </c>
      <c r="G21" s="82">
        <v>24</v>
      </c>
      <c r="H21" s="82">
        <v>27</v>
      </c>
      <c r="I21" s="82">
        <v>23</v>
      </c>
      <c r="J21" s="82">
        <v>28</v>
      </c>
      <c r="K21" s="83">
        <f t="shared" si="0"/>
        <v>102</v>
      </c>
      <c r="L21" s="70">
        <f t="shared" si="4"/>
        <v>52</v>
      </c>
      <c r="M21" s="84">
        <f t="shared" si="1"/>
        <v>5</v>
      </c>
      <c r="N21" s="84">
        <f t="shared" si="2"/>
        <v>3</v>
      </c>
      <c r="O21" s="85">
        <f t="shared" si="3"/>
        <v>25.5</v>
      </c>
      <c r="P21" s="42">
        <v>4</v>
      </c>
      <c r="R21" s="42">
        <v>54.33333333333333</v>
      </c>
      <c r="S21" s="78"/>
      <c r="T21" s="72"/>
      <c r="U21" s="72"/>
      <c r="V21" s="72"/>
      <c r="W21" s="72"/>
      <c r="X21" s="72"/>
      <c r="Y21" s="72"/>
      <c r="Z21" s="72"/>
      <c r="AA21" s="72"/>
      <c r="AB21" s="72"/>
      <c r="AC21" s="72"/>
    </row>
    <row r="22" spans="1:29" ht="11.25" customHeight="1">
      <c r="A22" s="70">
        <v>20</v>
      </c>
      <c r="B22" s="92" t="s">
        <v>40</v>
      </c>
      <c r="C22" s="93" t="s">
        <v>17</v>
      </c>
      <c r="D22" s="94">
        <v>3070</v>
      </c>
      <c r="E22" s="94">
        <v>2</v>
      </c>
      <c r="F22" s="94" t="s">
        <v>120</v>
      </c>
      <c r="G22" s="82">
        <v>30</v>
      </c>
      <c r="H22" s="82">
        <v>22</v>
      </c>
      <c r="I22" s="82">
        <v>25</v>
      </c>
      <c r="J22" s="82">
        <v>25</v>
      </c>
      <c r="K22" s="83">
        <f t="shared" si="0"/>
        <v>102</v>
      </c>
      <c r="L22" s="70">
        <f t="shared" si="4"/>
        <v>52</v>
      </c>
      <c r="M22" s="84">
        <f t="shared" si="1"/>
        <v>8</v>
      </c>
      <c r="N22" s="84">
        <f t="shared" si="2"/>
        <v>0</v>
      </c>
      <c r="O22" s="85">
        <f t="shared" si="3"/>
        <v>25.5</v>
      </c>
      <c r="P22" s="42">
        <v>4</v>
      </c>
      <c r="R22" s="42">
        <v>53.33333333333333</v>
      </c>
      <c r="S22" s="78"/>
      <c r="T22" s="72"/>
      <c r="U22" s="72"/>
      <c r="V22" s="72"/>
      <c r="W22" s="72"/>
      <c r="X22" s="72"/>
      <c r="Y22" s="72"/>
      <c r="Z22" s="72"/>
      <c r="AA22" s="72"/>
      <c r="AB22" s="72"/>
      <c r="AC22" s="72"/>
    </row>
    <row r="23" spans="1:23" ht="11.25" customHeight="1">
      <c r="A23" s="70">
        <v>21</v>
      </c>
      <c r="B23" s="86" t="s">
        <v>46</v>
      </c>
      <c r="C23" s="87" t="s">
        <v>23</v>
      </c>
      <c r="D23" s="88">
        <v>2789</v>
      </c>
      <c r="E23" s="88">
        <v>1</v>
      </c>
      <c r="F23" s="88" t="s">
        <v>119</v>
      </c>
      <c r="G23" s="82">
        <v>23</v>
      </c>
      <c r="H23" s="82">
        <v>28</v>
      </c>
      <c r="I23" s="82">
        <v>27</v>
      </c>
      <c r="J23" s="82">
        <v>25</v>
      </c>
      <c r="K23" s="83">
        <f t="shared" si="0"/>
        <v>103</v>
      </c>
      <c r="L23" s="70">
        <f t="shared" si="4"/>
        <v>51</v>
      </c>
      <c r="M23" s="84">
        <f t="shared" si="1"/>
        <v>5</v>
      </c>
      <c r="N23" s="84">
        <f t="shared" si="2"/>
        <v>2</v>
      </c>
      <c r="O23" s="85">
        <f t="shared" si="3"/>
        <v>25.75</v>
      </c>
      <c r="P23" s="42">
        <v>4</v>
      </c>
      <c r="R23" s="42">
        <v>53.33333333333333</v>
      </c>
      <c r="S23" s="78"/>
      <c r="T23" s="72"/>
      <c r="U23" s="72"/>
      <c r="V23" s="72"/>
      <c r="W23" s="72"/>
    </row>
    <row r="24" spans="1:23" ht="11.25" customHeight="1">
      <c r="A24" s="70">
        <v>22</v>
      </c>
      <c r="B24" s="92" t="s">
        <v>107</v>
      </c>
      <c r="C24" s="93" t="s">
        <v>30</v>
      </c>
      <c r="D24" s="94">
        <v>2679</v>
      </c>
      <c r="E24" s="94">
        <v>3</v>
      </c>
      <c r="F24" s="94" t="s">
        <v>120</v>
      </c>
      <c r="G24" s="82">
        <v>28</v>
      </c>
      <c r="H24" s="82">
        <v>24</v>
      </c>
      <c r="I24" s="82">
        <v>25</v>
      </c>
      <c r="J24" s="82">
        <v>27</v>
      </c>
      <c r="K24" s="83">
        <f t="shared" si="0"/>
        <v>104</v>
      </c>
      <c r="L24" s="70">
        <f t="shared" si="4"/>
        <v>50</v>
      </c>
      <c r="M24" s="84">
        <f t="shared" si="1"/>
        <v>4</v>
      </c>
      <c r="N24" s="84">
        <f t="shared" si="2"/>
        <v>2</v>
      </c>
      <c r="O24" s="85">
        <f t="shared" si="3"/>
        <v>26</v>
      </c>
      <c r="P24" s="42">
        <v>4</v>
      </c>
      <c r="R24" s="42">
        <v>53.33333333333333</v>
      </c>
      <c r="S24" s="78"/>
      <c r="T24" s="72"/>
      <c r="U24" s="72"/>
      <c r="V24" s="72"/>
      <c r="W24" s="72"/>
    </row>
    <row r="25" spans="1:23" ht="11.25" customHeight="1">
      <c r="A25" s="70">
        <v>23</v>
      </c>
      <c r="B25" s="79" t="s">
        <v>113</v>
      </c>
      <c r="C25" s="80" t="s">
        <v>23</v>
      </c>
      <c r="D25" s="81">
        <v>1435</v>
      </c>
      <c r="E25" s="81">
        <v>4</v>
      </c>
      <c r="F25" s="81" t="s">
        <v>121</v>
      </c>
      <c r="G25" s="82">
        <v>24</v>
      </c>
      <c r="H25" s="82">
        <v>25</v>
      </c>
      <c r="I25" s="82">
        <v>29</v>
      </c>
      <c r="J25" s="82">
        <v>26</v>
      </c>
      <c r="K25" s="83">
        <f t="shared" si="0"/>
        <v>104</v>
      </c>
      <c r="L25" s="70">
        <f t="shared" si="4"/>
        <v>50</v>
      </c>
      <c r="M25" s="84">
        <f t="shared" si="1"/>
        <v>5</v>
      </c>
      <c r="N25" s="84">
        <f t="shared" si="2"/>
        <v>1</v>
      </c>
      <c r="O25" s="85">
        <f t="shared" si="3"/>
        <v>26</v>
      </c>
      <c r="P25" s="42">
        <v>4</v>
      </c>
      <c r="R25" s="42">
        <v>52.33333333333333</v>
      </c>
      <c r="S25" s="78"/>
      <c r="T25" s="72"/>
      <c r="U25" s="72"/>
      <c r="V25" s="72"/>
      <c r="W25" s="72"/>
    </row>
    <row r="26" spans="1:23" ht="11.25" customHeight="1">
      <c r="A26" s="70">
        <v>24</v>
      </c>
      <c r="B26" s="89" t="s">
        <v>63</v>
      </c>
      <c r="C26" s="90" t="s">
        <v>30</v>
      </c>
      <c r="D26" s="91">
        <v>235</v>
      </c>
      <c r="E26" s="91">
        <v>3</v>
      </c>
      <c r="F26" s="91" t="s">
        <v>118</v>
      </c>
      <c r="G26" s="82">
        <v>29</v>
      </c>
      <c r="H26" s="82">
        <v>24</v>
      </c>
      <c r="I26" s="82">
        <v>26</v>
      </c>
      <c r="J26" s="82">
        <v>25</v>
      </c>
      <c r="K26" s="83">
        <f t="shared" si="0"/>
        <v>104</v>
      </c>
      <c r="L26" s="70">
        <f t="shared" si="4"/>
        <v>50</v>
      </c>
      <c r="M26" s="84">
        <f t="shared" si="1"/>
        <v>5</v>
      </c>
      <c r="N26" s="84">
        <f t="shared" si="2"/>
        <v>1</v>
      </c>
      <c r="O26" s="85">
        <f t="shared" si="3"/>
        <v>26</v>
      </c>
      <c r="P26" s="42">
        <v>4</v>
      </c>
      <c r="R26" s="42">
        <v>52.33333333333333</v>
      </c>
      <c r="S26" s="78"/>
      <c r="T26" s="72"/>
      <c r="U26" s="72"/>
      <c r="V26" s="98"/>
      <c r="W26" s="98"/>
    </row>
    <row r="27" spans="1:23" ht="11.25" customHeight="1">
      <c r="A27" s="70">
        <v>25</v>
      </c>
      <c r="B27" s="95" t="s">
        <v>74</v>
      </c>
      <c r="C27" s="96" t="s">
        <v>45</v>
      </c>
      <c r="D27" s="97">
        <v>2859</v>
      </c>
      <c r="E27" s="97">
        <v>3</v>
      </c>
      <c r="F27" s="97" t="s">
        <v>117</v>
      </c>
      <c r="G27" s="82">
        <v>25</v>
      </c>
      <c r="H27" s="82">
        <v>28</v>
      </c>
      <c r="I27" s="82">
        <v>27</v>
      </c>
      <c r="J27" s="82">
        <v>26</v>
      </c>
      <c r="K27" s="83">
        <f t="shared" si="0"/>
        <v>106</v>
      </c>
      <c r="L27" s="70">
        <f t="shared" si="4"/>
        <v>48</v>
      </c>
      <c r="M27" s="84">
        <f t="shared" si="1"/>
        <v>3</v>
      </c>
      <c r="N27" s="84">
        <f t="shared" si="2"/>
        <v>1</v>
      </c>
      <c r="O27" s="85">
        <f t="shared" si="3"/>
        <v>26.5</v>
      </c>
      <c r="P27" s="42">
        <v>4</v>
      </c>
      <c r="R27" s="42">
        <v>51.33333333333333</v>
      </c>
      <c r="S27" s="78"/>
      <c r="T27" s="72"/>
      <c r="U27" s="72"/>
      <c r="V27" s="98"/>
      <c r="W27" s="98"/>
    </row>
    <row r="28" spans="1:23" ht="11.25" customHeight="1">
      <c r="A28" s="70">
        <v>26</v>
      </c>
      <c r="B28" s="79" t="s">
        <v>65</v>
      </c>
      <c r="C28" s="80" t="s">
        <v>39</v>
      </c>
      <c r="D28" s="81">
        <v>3034</v>
      </c>
      <c r="E28" s="81">
        <v>4</v>
      </c>
      <c r="F28" s="81" t="s">
        <v>121</v>
      </c>
      <c r="G28" s="82">
        <v>31</v>
      </c>
      <c r="H28" s="82">
        <v>24</v>
      </c>
      <c r="I28" s="82">
        <v>22</v>
      </c>
      <c r="J28" s="82">
        <v>29</v>
      </c>
      <c r="K28" s="83">
        <f t="shared" si="0"/>
        <v>106</v>
      </c>
      <c r="L28" s="70">
        <f t="shared" si="4"/>
        <v>48</v>
      </c>
      <c r="M28" s="84">
        <f t="shared" si="1"/>
        <v>9</v>
      </c>
      <c r="N28" s="84">
        <f t="shared" si="2"/>
        <v>5</v>
      </c>
      <c r="O28" s="85">
        <f t="shared" si="3"/>
        <v>26.5</v>
      </c>
      <c r="P28" s="42">
        <v>4</v>
      </c>
      <c r="R28" s="42">
        <v>50.33333333333333</v>
      </c>
      <c r="S28" s="78"/>
      <c r="T28" s="72"/>
      <c r="U28" s="72"/>
      <c r="V28" s="72"/>
      <c r="W28" s="72"/>
    </row>
    <row r="29" spans="1:23" ht="11.25" customHeight="1">
      <c r="A29" s="70">
        <v>27</v>
      </c>
      <c r="B29" s="86" t="s">
        <v>47</v>
      </c>
      <c r="C29" s="87" t="s">
        <v>23</v>
      </c>
      <c r="D29" s="88">
        <v>3036</v>
      </c>
      <c r="E29" s="88">
        <v>5</v>
      </c>
      <c r="F29" s="88" t="s">
        <v>119</v>
      </c>
      <c r="G29" s="70">
        <v>28</v>
      </c>
      <c r="H29" s="70">
        <v>26</v>
      </c>
      <c r="I29" s="70">
        <v>27</v>
      </c>
      <c r="J29" s="70">
        <v>26</v>
      </c>
      <c r="K29" s="83">
        <f t="shared" si="0"/>
        <v>107</v>
      </c>
      <c r="L29" s="70">
        <f t="shared" si="4"/>
        <v>47</v>
      </c>
      <c r="M29" s="84">
        <f t="shared" si="1"/>
        <v>2</v>
      </c>
      <c r="N29" s="84">
        <f t="shared" si="2"/>
        <v>1</v>
      </c>
      <c r="O29" s="85">
        <f t="shared" si="3"/>
        <v>26.75</v>
      </c>
      <c r="P29" s="42">
        <v>4</v>
      </c>
      <c r="R29" s="42">
        <v>49.33333333333333</v>
      </c>
      <c r="S29" s="78"/>
      <c r="T29" s="72"/>
      <c r="U29" s="72"/>
      <c r="V29" s="72"/>
      <c r="W29" s="72"/>
    </row>
    <row r="30" spans="1:23" ht="11.25" customHeight="1">
      <c r="A30" s="70">
        <v>28</v>
      </c>
      <c r="B30" s="79" t="s">
        <v>78</v>
      </c>
      <c r="C30" s="80" t="s">
        <v>35</v>
      </c>
      <c r="D30" s="81">
        <v>712</v>
      </c>
      <c r="E30" s="81">
        <v>4</v>
      </c>
      <c r="F30" s="81" t="s">
        <v>121</v>
      </c>
      <c r="G30" s="82">
        <v>23</v>
      </c>
      <c r="H30" s="82">
        <v>30</v>
      </c>
      <c r="I30" s="82">
        <v>26</v>
      </c>
      <c r="J30" s="82">
        <v>28</v>
      </c>
      <c r="K30" s="83">
        <f t="shared" si="0"/>
        <v>107</v>
      </c>
      <c r="L30" s="70">
        <f t="shared" si="4"/>
        <v>47</v>
      </c>
      <c r="M30" s="84">
        <f t="shared" si="1"/>
        <v>7</v>
      </c>
      <c r="N30" s="84">
        <f t="shared" si="2"/>
        <v>2</v>
      </c>
      <c r="O30" s="85">
        <f t="shared" si="3"/>
        <v>26.75</v>
      </c>
      <c r="P30" s="42">
        <v>4</v>
      </c>
      <c r="R30" s="42">
        <v>49.33333333333333</v>
      </c>
      <c r="S30" s="78"/>
      <c r="T30" s="72"/>
      <c r="U30" s="72"/>
      <c r="V30" s="72"/>
      <c r="W30" s="72"/>
    </row>
    <row r="31" spans="1:23" ht="11.25" customHeight="1">
      <c r="A31" s="70">
        <v>29</v>
      </c>
      <c r="B31" s="79" t="s">
        <v>115</v>
      </c>
      <c r="C31" s="80" t="s">
        <v>23</v>
      </c>
      <c r="D31" s="81">
        <v>2403</v>
      </c>
      <c r="E31" s="81">
        <v>3</v>
      </c>
      <c r="F31" s="81" t="s">
        <v>121</v>
      </c>
      <c r="G31" s="82">
        <v>28</v>
      </c>
      <c r="H31" s="82">
        <v>25</v>
      </c>
      <c r="I31" s="82">
        <v>27</v>
      </c>
      <c r="J31" s="82">
        <v>28</v>
      </c>
      <c r="K31" s="83">
        <f t="shared" si="0"/>
        <v>108</v>
      </c>
      <c r="L31" s="70">
        <f t="shared" si="4"/>
        <v>46</v>
      </c>
      <c r="M31" s="84">
        <f t="shared" si="1"/>
        <v>3</v>
      </c>
      <c r="N31" s="84">
        <f t="shared" si="2"/>
        <v>1</v>
      </c>
      <c r="O31" s="85">
        <f t="shared" si="3"/>
        <v>27</v>
      </c>
      <c r="P31" s="42">
        <v>4</v>
      </c>
      <c r="R31" s="42">
        <v>49.33333333333333</v>
      </c>
      <c r="S31" s="78"/>
      <c r="T31" s="72"/>
      <c r="U31" s="72"/>
      <c r="V31" s="72"/>
      <c r="W31" s="72"/>
    </row>
    <row r="32" spans="1:19" ht="11.25" customHeight="1">
      <c r="A32" s="70">
        <v>30</v>
      </c>
      <c r="B32" s="79" t="s">
        <v>64</v>
      </c>
      <c r="C32" s="80" t="s">
        <v>39</v>
      </c>
      <c r="D32" s="81">
        <v>442</v>
      </c>
      <c r="E32" s="81">
        <v>4</v>
      </c>
      <c r="F32" s="81" t="s">
        <v>121</v>
      </c>
      <c r="G32" s="82">
        <v>25</v>
      </c>
      <c r="H32" s="82">
        <v>27</v>
      </c>
      <c r="I32" s="82">
        <v>26</v>
      </c>
      <c r="J32" s="82">
        <v>30</v>
      </c>
      <c r="K32" s="83">
        <f t="shared" si="0"/>
        <v>108</v>
      </c>
      <c r="L32" s="70">
        <f t="shared" si="4"/>
        <v>46</v>
      </c>
      <c r="M32" s="84">
        <f t="shared" si="1"/>
        <v>5</v>
      </c>
      <c r="N32" s="84">
        <f t="shared" si="2"/>
        <v>1</v>
      </c>
      <c r="O32" s="85">
        <f t="shared" si="3"/>
        <v>27</v>
      </c>
      <c r="P32" s="42">
        <v>4</v>
      </c>
      <c r="R32" s="42">
        <v>48.33333333333333</v>
      </c>
      <c r="S32" s="78"/>
    </row>
    <row r="33" spans="1:19" ht="11.25" customHeight="1">
      <c r="A33" s="70">
        <v>31</v>
      </c>
      <c r="B33" s="89" t="s">
        <v>75</v>
      </c>
      <c r="C33" s="90" t="s">
        <v>30</v>
      </c>
      <c r="D33" s="91">
        <v>2573</v>
      </c>
      <c r="E33" s="91">
        <v>4</v>
      </c>
      <c r="F33" s="91" t="s">
        <v>118</v>
      </c>
      <c r="G33" s="82">
        <v>27</v>
      </c>
      <c r="H33" s="82">
        <v>26</v>
      </c>
      <c r="I33" s="82">
        <v>27</v>
      </c>
      <c r="J33" s="82">
        <v>31</v>
      </c>
      <c r="K33" s="83">
        <f t="shared" si="0"/>
        <v>111</v>
      </c>
      <c r="L33" s="70">
        <f t="shared" si="4"/>
        <v>43</v>
      </c>
      <c r="M33" s="84">
        <f t="shared" si="1"/>
        <v>5</v>
      </c>
      <c r="N33" s="84">
        <f t="shared" si="2"/>
        <v>0</v>
      </c>
      <c r="O33" s="85">
        <f t="shared" si="3"/>
        <v>27.75</v>
      </c>
      <c r="P33" s="42">
        <v>4</v>
      </c>
      <c r="R33" s="42">
        <v>48.33333333333333</v>
      </c>
      <c r="S33" s="78"/>
    </row>
    <row r="34" spans="1:19" ht="11.25" customHeight="1">
      <c r="A34" s="70">
        <v>32</v>
      </c>
      <c r="B34" s="79" t="s">
        <v>109</v>
      </c>
      <c r="C34" s="80" t="s">
        <v>32</v>
      </c>
      <c r="D34" s="81">
        <v>2396</v>
      </c>
      <c r="E34" s="81">
        <v>4</v>
      </c>
      <c r="F34" s="81" t="s">
        <v>121</v>
      </c>
      <c r="G34" s="82">
        <v>32</v>
      </c>
      <c r="H34" s="82">
        <v>26</v>
      </c>
      <c r="I34" s="82">
        <v>26</v>
      </c>
      <c r="J34" s="82">
        <v>27</v>
      </c>
      <c r="K34" s="83">
        <f t="shared" si="0"/>
        <v>111</v>
      </c>
      <c r="L34" s="70">
        <f t="shared" si="4"/>
        <v>43</v>
      </c>
      <c r="M34" s="84">
        <f t="shared" si="1"/>
        <v>6</v>
      </c>
      <c r="N34" s="84">
        <f t="shared" si="2"/>
        <v>1</v>
      </c>
      <c r="O34" s="85">
        <f t="shared" si="3"/>
        <v>27.75</v>
      </c>
      <c r="P34" s="42">
        <v>4</v>
      </c>
      <c r="R34" s="42">
        <v>46.33333333333333</v>
      </c>
      <c r="S34" s="78"/>
    </row>
    <row r="35" spans="1:19" ht="11.25" customHeight="1">
      <c r="A35" s="70">
        <v>33</v>
      </c>
      <c r="B35" s="92" t="s">
        <v>111</v>
      </c>
      <c r="C35" s="93" t="s">
        <v>32</v>
      </c>
      <c r="D35" s="94">
        <v>2972</v>
      </c>
      <c r="E35" s="94">
        <v>4</v>
      </c>
      <c r="F35" s="94" t="s">
        <v>120</v>
      </c>
      <c r="G35" s="82">
        <v>29</v>
      </c>
      <c r="H35" s="82">
        <v>31</v>
      </c>
      <c r="I35" s="82">
        <v>24</v>
      </c>
      <c r="J35" s="82">
        <v>27</v>
      </c>
      <c r="K35" s="83">
        <f t="shared" si="0"/>
        <v>111</v>
      </c>
      <c r="L35" s="70">
        <f t="shared" si="4"/>
        <v>43</v>
      </c>
      <c r="M35" s="84">
        <f t="shared" si="1"/>
        <v>7</v>
      </c>
      <c r="N35" s="84">
        <f t="shared" si="2"/>
        <v>2</v>
      </c>
      <c r="O35" s="85">
        <f t="shared" si="3"/>
        <v>27.75</v>
      </c>
      <c r="P35" s="42">
        <v>4</v>
      </c>
      <c r="R35" s="42">
        <v>46.33333333333333</v>
      </c>
      <c r="S35" s="78"/>
    </row>
    <row r="36" spans="1:19" ht="11.25" customHeight="1">
      <c r="A36" s="70">
        <v>34</v>
      </c>
      <c r="B36" s="79" t="s">
        <v>80</v>
      </c>
      <c r="C36" s="80" t="s">
        <v>23</v>
      </c>
      <c r="D36" s="81">
        <v>2589</v>
      </c>
      <c r="E36" s="81">
        <v>3</v>
      </c>
      <c r="F36" s="81" t="s">
        <v>121</v>
      </c>
      <c r="G36" s="82">
        <v>30</v>
      </c>
      <c r="H36" s="82">
        <v>26</v>
      </c>
      <c r="I36" s="82">
        <v>28</v>
      </c>
      <c r="J36" s="82">
        <v>28</v>
      </c>
      <c r="K36" s="83">
        <f t="shared" si="0"/>
        <v>112</v>
      </c>
      <c r="L36" s="70">
        <f t="shared" si="4"/>
        <v>42</v>
      </c>
      <c r="M36" s="84">
        <f t="shared" si="1"/>
        <v>4</v>
      </c>
      <c r="N36" s="84">
        <f t="shared" si="2"/>
        <v>0</v>
      </c>
      <c r="O36" s="85">
        <f t="shared" si="3"/>
        <v>28</v>
      </c>
      <c r="P36" s="42">
        <v>4</v>
      </c>
      <c r="R36" s="42">
        <v>46.33333333333333</v>
      </c>
      <c r="S36" s="78"/>
    </row>
    <row r="37" spans="1:19" ht="11.25" customHeight="1">
      <c r="A37" s="70">
        <v>35</v>
      </c>
      <c r="B37" s="95" t="s">
        <v>76</v>
      </c>
      <c r="C37" s="96" t="s">
        <v>35</v>
      </c>
      <c r="D37" s="97">
        <v>2570</v>
      </c>
      <c r="E37" s="97">
        <v>4</v>
      </c>
      <c r="F37" s="97" t="s">
        <v>117</v>
      </c>
      <c r="G37" s="82">
        <v>31</v>
      </c>
      <c r="H37" s="82">
        <v>26</v>
      </c>
      <c r="I37" s="82">
        <v>27</v>
      </c>
      <c r="J37" s="82">
        <v>28</v>
      </c>
      <c r="K37" s="83">
        <f t="shared" si="0"/>
        <v>112</v>
      </c>
      <c r="L37" s="70">
        <f t="shared" si="4"/>
        <v>42</v>
      </c>
      <c r="M37" s="84">
        <f t="shared" si="1"/>
        <v>5</v>
      </c>
      <c r="N37" s="84">
        <f t="shared" si="2"/>
        <v>1</v>
      </c>
      <c r="O37" s="85">
        <f t="shared" si="3"/>
        <v>28</v>
      </c>
      <c r="P37" s="42">
        <v>4</v>
      </c>
      <c r="R37" s="42">
        <v>45.33333333333333</v>
      </c>
      <c r="S37" s="78"/>
    </row>
    <row r="38" spans="1:19" ht="11.25" customHeight="1">
      <c r="A38" s="70">
        <v>36</v>
      </c>
      <c r="B38" s="79" t="s">
        <v>116</v>
      </c>
      <c r="C38" s="80" t="s">
        <v>39</v>
      </c>
      <c r="D38" s="81">
        <v>2503</v>
      </c>
      <c r="E38" s="81">
        <v>4</v>
      </c>
      <c r="F38" s="81" t="s">
        <v>121</v>
      </c>
      <c r="G38" s="82">
        <v>30</v>
      </c>
      <c r="H38" s="82">
        <v>29</v>
      </c>
      <c r="I38" s="82">
        <v>31</v>
      </c>
      <c r="J38" s="82">
        <v>24</v>
      </c>
      <c r="K38" s="83">
        <f t="shared" si="0"/>
        <v>114</v>
      </c>
      <c r="L38" s="70">
        <f t="shared" si="4"/>
        <v>40</v>
      </c>
      <c r="M38" s="84">
        <f t="shared" si="1"/>
        <v>7</v>
      </c>
      <c r="N38" s="84">
        <f t="shared" si="2"/>
        <v>1</v>
      </c>
      <c r="O38" s="85">
        <f t="shared" si="3"/>
        <v>28.5</v>
      </c>
      <c r="P38" s="42">
        <v>4</v>
      </c>
      <c r="R38" s="42">
        <v>44.33333333333333</v>
      </c>
      <c r="S38" s="78"/>
    </row>
    <row r="39" spans="1:19" ht="11.25" customHeight="1">
      <c r="A39" s="70">
        <v>37</v>
      </c>
      <c r="B39" s="79" t="s">
        <v>68</v>
      </c>
      <c r="C39" s="80" t="s">
        <v>39</v>
      </c>
      <c r="D39" s="81">
        <v>3010</v>
      </c>
      <c r="E39" s="81">
        <v>3</v>
      </c>
      <c r="F39" s="81" t="s">
        <v>121</v>
      </c>
      <c r="G39" s="82">
        <v>30</v>
      </c>
      <c r="H39" s="82">
        <v>28</v>
      </c>
      <c r="I39" s="82">
        <v>29</v>
      </c>
      <c r="J39" s="82">
        <v>28</v>
      </c>
      <c r="K39" s="83">
        <f t="shared" si="0"/>
        <v>115</v>
      </c>
      <c r="L39" s="70">
        <f t="shared" si="4"/>
        <v>39</v>
      </c>
      <c r="M39" s="84">
        <f t="shared" si="1"/>
        <v>2</v>
      </c>
      <c r="N39" s="84">
        <f t="shared" si="2"/>
        <v>1</v>
      </c>
      <c r="O39" s="85">
        <f t="shared" si="3"/>
        <v>28.75</v>
      </c>
      <c r="P39" s="42">
        <v>4</v>
      </c>
      <c r="R39" s="42">
        <v>43.33333333333333</v>
      </c>
      <c r="S39" s="78"/>
    </row>
    <row r="40" spans="1:19" ht="11.25" customHeight="1">
      <c r="A40" s="70">
        <v>38</v>
      </c>
      <c r="B40" s="95" t="s">
        <v>79</v>
      </c>
      <c r="C40" s="96" t="s">
        <v>17</v>
      </c>
      <c r="D40" s="97">
        <v>2918</v>
      </c>
      <c r="E40" s="97">
        <v>4</v>
      </c>
      <c r="F40" s="97" t="s">
        <v>117</v>
      </c>
      <c r="G40" s="70">
        <v>36</v>
      </c>
      <c r="H40" s="70">
        <v>27</v>
      </c>
      <c r="I40" s="70">
        <v>29</v>
      </c>
      <c r="J40" s="70">
        <v>28</v>
      </c>
      <c r="K40" s="83">
        <f t="shared" si="0"/>
        <v>120</v>
      </c>
      <c r="L40" s="70">
        <f t="shared" si="4"/>
        <v>34</v>
      </c>
      <c r="M40" s="84">
        <f t="shared" si="1"/>
        <v>9</v>
      </c>
      <c r="N40" s="84">
        <f t="shared" si="2"/>
        <v>1</v>
      </c>
      <c r="O40" s="85">
        <f t="shared" si="3"/>
        <v>30</v>
      </c>
      <c r="P40" s="42">
        <v>4</v>
      </c>
      <c r="R40" s="42">
        <v>43.33333333333333</v>
      </c>
      <c r="S40" s="78"/>
    </row>
    <row r="41" spans="1:19" ht="11.25" customHeight="1">
      <c r="A41" s="70">
        <v>39</v>
      </c>
      <c r="B41" s="89" t="s">
        <v>106</v>
      </c>
      <c r="C41" s="90" t="s">
        <v>32</v>
      </c>
      <c r="D41" s="91">
        <v>2395</v>
      </c>
      <c r="E41" s="91">
        <v>4</v>
      </c>
      <c r="F41" s="91" t="s">
        <v>118</v>
      </c>
      <c r="G41" s="82">
        <v>38</v>
      </c>
      <c r="H41" s="82">
        <v>26</v>
      </c>
      <c r="I41" s="82">
        <v>28</v>
      </c>
      <c r="J41" s="82">
        <v>30</v>
      </c>
      <c r="K41" s="83">
        <f t="shared" si="0"/>
        <v>122</v>
      </c>
      <c r="L41" s="70">
        <f t="shared" si="4"/>
        <v>32</v>
      </c>
      <c r="M41" s="84">
        <f t="shared" si="1"/>
        <v>12</v>
      </c>
      <c r="N41" s="84">
        <f t="shared" si="2"/>
        <v>2</v>
      </c>
      <c r="O41" s="85">
        <f t="shared" si="3"/>
        <v>30.5</v>
      </c>
      <c r="P41" s="42">
        <v>4</v>
      </c>
      <c r="R41" s="42">
        <v>42.33333333333333</v>
      </c>
      <c r="S41" s="78"/>
    </row>
    <row r="42" spans="1:19" ht="11.25" customHeight="1">
      <c r="A42" s="70">
        <v>40</v>
      </c>
      <c r="B42" s="79" t="s">
        <v>114</v>
      </c>
      <c r="C42" s="80" t="s">
        <v>17</v>
      </c>
      <c r="D42" s="81">
        <v>2318</v>
      </c>
      <c r="E42" s="81" t="s">
        <v>71</v>
      </c>
      <c r="F42" s="81" t="s">
        <v>121</v>
      </c>
      <c r="G42" s="82">
        <v>33</v>
      </c>
      <c r="H42" s="82">
        <v>36</v>
      </c>
      <c r="I42" s="82">
        <v>30</v>
      </c>
      <c r="J42" s="82">
        <v>30</v>
      </c>
      <c r="K42" s="83">
        <f t="shared" si="0"/>
        <v>129</v>
      </c>
      <c r="L42" s="70">
        <f t="shared" si="4"/>
        <v>25</v>
      </c>
      <c r="M42" s="84">
        <f t="shared" si="1"/>
        <v>6</v>
      </c>
      <c r="N42" s="84">
        <f t="shared" si="2"/>
        <v>3</v>
      </c>
      <c r="O42" s="85">
        <f t="shared" si="3"/>
        <v>32.25</v>
      </c>
      <c r="P42" s="42">
        <v>4</v>
      </c>
      <c r="R42" s="42">
        <v>42.33333333333333</v>
      </c>
      <c r="S42" s="78"/>
    </row>
    <row r="43" spans="1:19" ht="11.25" customHeight="1">
      <c r="A43" s="70">
        <v>41</v>
      </c>
      <c r="B43" s="86" t="s">
        <v>82</v>
      </c>
      <c r="C43" s="87" t="s">
        <v>45</v>
      </c>
      <c r="D43" s="88">
        <v>2917</v>
      </c>
      <c r="E43" s="88">
        <v>5</v>
      </c>
      <c r="F43" s="88" t="s">
        <v>119</v>
      </c>
      <c r="G43" s="82">
        <v>39</v>
      </c>
      <c r="H43" s="82">
        <v>34</v>
      </c>
      <c r="I43" s="82">
        <v>31</v>
      </c>
      <c r="J43" s="82">
        <v>33</v>
      </c>
      <c r="K43" s="83">
        <f t="shared" si="0"/>
        <v>137</v>
      </c>
      <c r="L43" s="70">
        <f t="shared" si="4"/>
        <v>17</v>
      </c>
      <c r="M43" s="84">
        <f t="shared" si="1"/>
        <v>8</v>
      </c>
      <c r="N43" s="84">
        <f t="shared" si="2"/>
        <v>1</v>
      </c>
      <c r="O43" s="85">
        <f t="shared" si="3"/>
        <v>34.25</v>
      </c>
      <c r="P43" s="42">
        <v>4</v>
      </c>
      <c r="R43" s="42">
        <v>42.33333333333333</v>
      </c>
      <c r="S43" s="78"/>
    </row>
    <row r="44" spans="1:19" ht="11.25" customHeight="1">
      <c r="A44" s="70">
        <v>42</v>
      </c>
      <c r="B44" s="86" t="s">
        <v>84</v>
      </c>
      <c r="C44" s="87" t="s">
        <v>39</v>
      </c>
      <c r="D44" s="88">
        <v>3233</v>
      </c>
      <c r="E44" s="88" t="s">
        <v>71</v>
      </c>
      <c r="F44" s="88" t="s">
        <v>119</v>
      </c>
      <c r="G44" s="82">
        <v>41</v>
      </c>
      <c r="H44" s="82">
        <v>40</v>
      </c>
      <c r="I44" s="82">
        <v>43</v>
      </c>
      <c r="J44" s="82">
        <v>41</v>
      </c>
      <c r="K44" s="83">
        <f t="shared" si="0"/>
        <v>165</v>
      </c>
      <c r="L44" s="70">
        <f t="shared" si="4"/>
        <v>0</v>
      </c>
      <c r="M44" s="84">
        <f t="shared" si="1"/>
        <v>3</v>
      </c>
      <c r="N44" s="84">
        <f t="shared" si="2"/>
        <v>0</v>
      </c>
      <c r="O44" s="85">
        <f t="shared" si="3"/>
        <v>41.25</v>
      </c>
      <c r="P44" s="42">
        <v>4</v>
      </c>
      <c r="R44" s="42">
        <v>42.33333333333333</v>
      </c>
      <c r="S44" s="78"/>
    </row>
    <row r="45" spans="1:19" ht="11.25" customHeight="1">
      <c r="A45" s="70">
        <v>43</v>
      </c>
      <c r="B45" s="92" t="s">
        <v>112</v>
      </c>
      <c r="C45" s="93" t="s">
        <v>32</v>
      </c>
      <c r="D45" s="94">
        <v>3258</v>
      </c>
      <c r="E45" s="94" t="s">
        <v>71</v>
      </c>
      <c r="F45" s="94" t="s">
        <v>120</v>
      </c>
      <c r="G45" s="82">
        <v>47</v>
      </c>
      <c r="H45" s="82">
        <v>43</v>
      </c>
      <c r="I45" s="82">
        <v>42</v>
      </c>
      <c r="J45" s="82">
        <v>36</v>
      </c>
      <c r="K45" s="83">
        <f t="shared" si="0"/>
        <v>168</v>
      </c>
      <c r="L45" s="70">
        <f t="shared" si="4"/>
        <v>0</v>
      </c>
      <c r="M45" s="84">
        <f t="shared" si="1"/>
        <v>11</v>
      </c>
      <c r="N45" s="84">
        <f t="shared" si="2"/>
        <v>1</v>
      </c>
      <c r="O45" s="85">
        <f t="shared" si="3"/>
        <v>42</v>
      </c>
      <c r="P45" s="42">
        <v>4</v>
      </c>
      <c r="R45" s="42">
        <v>41.33333333333333</v>
      </c>
      <c r="S45" s="78"/>
    </row>
    <row r="46" spans="2:22" ht="11.25" customHeight="1">
      <c r="B46" s="89" t="s">
        <v>85</v>
      </c>
      <c r="C46" s="90"/>
      <c r="D46" s="91"/>
      <c r="E46" s="91"/>
      <c r="F46" s="91"/>
      <c r="G46" s="72"/>
      <c r="H46" s="72"/>
      <c r="I46" s="72"/>
      <c r="J46" s="72"/>
      <c r="K46" s="101"/>
      <c r="M46" s="84"/>
      <c r="N46" s="84"/>
      <c r="O46" s="84"/>
      <c r="S46" s="102"/>
      <c r="T46" s="99"/>
      <c r="U46" s="100"/>
      <c r="V46" s="100"/>
    </row>
    <row r="47" spans="1:22" ht="11.25" customHeight="1">
      <c r="A47" s="74" t="s">
        <v>49</v>
      </c>
      <c r="B47" s="74" t="s">
        <v>50</v>
      </c>
      <c r="C47" s="74" t="s">
        <v>51</v>
      </c>
      <c r="D47" s="74" t="s">
        <v>52</v>
      </c>
      <c r="E47" s="74" t="s">
        <v>53</v>
      </c>
      <c r="F47" s="74" t="s">
        <v>54</v>
      </c>
      <c r="G47" s="74" t="s">
        <v>55</v>
      </c>
      <c r="H47" s="74" t="s">
        <v>28</v>
      </c>
      <c r="I47" s="74" t="s">
        <v>24</v>
      </c>
      <c r="J47" s="74" t="s">
        <v>21</v>
      </c>
      <c r="K47" s="75" t="s">
        <v>56</v>
      </c>
      <c r="L47" s="74" t="s">
        <v>57</v>
      </c>
      <c r="M47" s="74" t="s">
        <v>58</v>
      </c>
      <c r="N47" s="74" t="s">
        <v>59</v>
      </c>
      <c r="O47" s="76" t="s">
        <v>60</v>
      </c>
      <c r="P47" s="78"/>
      <c r="S47" s="102"/>
      <c r="T47" s="99"/>
      <c r="U47" s="100"/>
      <c r="V47" s="100"/>
    </row>
    <row r="48" spans="1:22" ht="11.25" customHeight="1">
      <c r="A48" s="70">
        <v>1</v>
      </c>
      <c r="B48" s="79" t="s">
        <v>16</v>
      </c>
      <c r="C48" s="80" t="s">
        <v>17</v>
      </c>
      <c r="D48" s="81">
        <v>809</v>
      </c>
      <c r="E48" s="81">
        <v>2</v>
      </c>
      <c r="F48" s="81" t="s">
        <v>121</v>
      </c>
      <c r="G48" s="82">
        <v>22</v>
      </c>
      <c r="H48" s="82">
        <v>22</v>
      </c>
      <c r="I48" s="82">
        <v>23</v>
      </c>
      <c r="J48" s="82">
        <v>19</v>
      </c>
      <c r="K48" s="83">
        <f aca="true" t="shared" si="5" ref="K48:K64">SUM(G48:J48)</f>
        <v>86</v>
      </c>
      <c r="L48" s="70">
        <f>IF(ROUND(64+(+$O$1-$O48)/0.25,0)&gt;0,ROUND(64+(+$O$1-$O48)/0.25,0),0)</f>
        <v>68</v>
      </c>
      <c r="M48" s="84">
        <f aca="true" t="shared" si="6" ref="M48:M64">MAX($G48:$J48)-MIN($G48:$J48)</f>
        <v>4</v>
      </c>
      <c r="N48" s="84">
        <f aca="true" t="shared" si="7" ref="N48:N64">LARGE($G48:$J48,2)-SMALL($G48:$J48,2)</f>
        <v>0</v>
      </c>
      <c r="O48" s="85">
        <f aca="true" t="shared" si="8" ref="O48:O64">K48/4</f>
        <v>21.5</v>
      </c>
      <c r="P48" s="78"/>
      <c r="S48" s="102"/>
      <c r="T48" s="99"/>
      <c r="U48" s="100"/>
      <c r="V48" s="100"/>
    </row>
    <row r="49" spans="1:22" ht="11.25" customHeight="1">
      <c r="A49" s="70">
        <v>2</v>
      </c>
      <c r="B49" s="79" t="s">
        <v>66</v>
      </c>
      <c r="C49" s="80" t="s">
        <v>23</v>
      </c>
      <c r="D49" s="81">
        <v>1249</v>
      </c>
      <c r="E49" s="81">
        <v>2</v>
      </c>
      <c r="F49" s="81" t="s">
        <v>121</v>
      </c>
      <c r="G49" s="82">
        <v>21</v>
      </c>
      <c r="H49" s="82">
        <v>26</v>
      </c>
      <c r="I49" s="82">
        <v>22</v>
      </c>
      <c r="J49" s="82">
        <v>22</v>
      </c>
      <c r="K49" s="83">
        <f t="shared" si="5"/>
        <v>91</v>
      </c>
      <c r="L49" s="70">
        <f aca="true" t="shared" si="9" ref="L49:L64">IF(ROUND(64+(+$O$1-$O49)/0.25,0)&gt;0,ROUND(64+(+$O$1-$O49)/0.25,0),0)</f>
        <v>63</v>
      </c>
      <c r="M49" s="84">
        <f t="shared" si="6"/>
        <v>5</v>
      </c>
      <c r="N49" s="84">
        <f t="shared" si="7"/>
        <v>0</v>
      </c>
      <c r="O49" s="85">
        <f t="shared" si="8"/>
        <v>22.75</v>
      </c>
      <c r="P49" s="78"/>
      <c r="S49" s="102"/>
      <c r="T49" s="99"/>
      <c r="U49" s="100"/>
      <c r="V49" s="100"/>
    </row>
    <row r="50" spans="1:22" ht="11.25" customHeight="1">
      <c r="A50" s="70">
        <v>3</v>
      </c>
      <c r="B50" s="79" t="s">
        <v>72</v>
      </c>
      <c r="C50" s="80" t="s">
        <v>23</v>
      </c>
      <c r="D50" s="81">
        <v>3051</v>
      </c>
      <c r="E50" s="81">
        <v>4</v>
      </c>
      <c r="F50" s="81" t="s">
        <v>121</v>
      </c>
      <c r="G50" s="82">
        <v>22</v>
      </c>
      <c r="H50" s="82">
        <v>21</v>
      </c>
      <c r="I50" s="82">
        <v>26</v>
      </c>
      <c r="J50" s="82">
        <v>27</v>
      </c>
      <c r="K50" s="83">
        <f t="shared" si="5"/>
        <v>96</v>
      </c>
      <c r="L50" s="70">
        <f t="shared" si="9"/>
        <v>58</v>
      </c>
      <c r="M50" s="84">
        <f t="shared" si="6"/>
        <v>6</v>
      </c>
      <c r="N50" s="84">
        <f t="shared" si="7"/>
        <v>4</v>
      </c>
      <c r="O50" s="85">
        <f t="shared" si="8"/>
        <v>24</v>
      </c>
      <c r="P50" s="78"/>
      <c r="S50" s="102"/>
      <c r="T50" s="99"/>
      <c r="U50" s="100"/>
      <c r="V50" s="100"/>
    </row>
    <row r="51" spans="1:22" ht="11.25" customHeight="1">
      <c r="A51" s="70">
        <v>4</v>
      </c>
      <c r="B51" s="79" t="s">
        <v>67</v>
      </c>
      <c r="C51" s="80" t="s">
        <v>17</v>
      </c>
      <c r="D51" s="81">
        <v>3066</v>
      </c>
      <c r="E51" s="81">
        <v>3</v>
      </c>
      <c r="F51" s="81" t="s">
        <v>121</v>
      </c>
      <c r="G51" s="82">
        <v>26</v>
      </c>
      <c r="H51" s="82">
        <v>26</v>
      </c>
      <c r="I51" s="82">
        <v>21</v>
      </c>
      <c r="J51" s="82">
        <v>25</v>
      </c>
      <c r="K51" s="83">
        <f t="shared" si="5"/>
        <v>98</v>
      </c>
      <c r="L51" s="70">
        <f t="shared" si="9"/>
        <v>56</v>
      </c>
      <c r="M51" s="84">
        <f t="shared" si="6"/>
        <v>5</v>
      </c>
      <c r="N51" s="84">
        <f t="shared" si="7"/>
        <v>1</v>
      </c>
      <c r="O51" s="85">
        <f t="shared" si="8"/>
        <v>24.5</v>
      </c>
      <c r="P51" s="78"/>
      <c r="S51" s="102"/>
      <c r="T51" s="99"/>
      <c r="U51" s="100"/>
      <c r="V51" s="100"/>
    </row>
    <row r="52" spans="1:22" ht="11.25" customHeight="1">
      <c r="A52" s="70">
        <v>5</v>
      </c>
      <c r="B52" s="79" t="s">
        <v>62</v>
      </c>
      <c r="C52" s="80" t="s">
        <v>39</v>
      </c>
      <c r="D52" s="81">
        <v>2933</v>
      </c>
      <c r="E52" s="81">
        <v>3</v>
      </c>
      <c r="F52" s="81" t="s">
        <v>121</v>
      </c>
      <c r="G52" s="70">
        <v>24</v>
      </c>
      <c r="H52" s="70">
        <v>22</v>
      </c>
      <c r="I52" s="70">
        <v>28</v>
      </c>
      <c r="J52" s="70">
        <v>25</v>
      </c>
      <c r="K52" s="83">
        <f t="shared" si="5"/>
        <v>99</v>
      </c>
      <c r="L52" s="70">
        <f t="shared" si="9"/>
        <v>55</v>
      </c>
      <c r="M52" s="84">
        <f t="shared" si="6"/>
        <v>6</v>
      </c>
      <c r="N52" s="84">
        <f t="shared" si="7"/>
        <v>1</v>
      </c>
      <c r="O52" s="85">
        <f t="shared" si="8"/>
        <v>24.75</v>
      </c>
      <c r="P52" s="78"/>
      <c r="S52" s="102"/>
      <c r="T52" s="99"/>
      <c r="U52" s="100"/>
      <c r="V52" s="100"/>
    </row>
    <row r="53" spans="1:22" ht="11.25" customHeight="1">
      <c r="A53" s="70">
        <v>6</v>
      </c>
      <c r="B53" s="79" t="s">
        <v>110</v>
      </c>
      <c r="C53" s="80" t="s">
        <v>23</v>
      </c>
      <c r="D53" s="81">
        <v>1250</v>
      </c>
      <c r="E53" s="81">
        <v>4</v>
      </c>
      <c r="F53" s="81" t="s">
        <v>121</v>
      </c>
      <c r="G53" s="82">
        <v>27</v>
      </c>
      <c r="H53" s="82">
        <v>26</v>
      </c>
      <c r="I53" s="82">
        <v>24</v>
      </c>
      <c r="J53" s="82">
        <v>24</v>
      </c>
      <c r="K53" s="83">
        <f t="shared" si="5"/>
        <v>101</v>
      </c>
      <c r="L53" s="70">
        <f t="shared" si="9"/>
        <v>53</v>
      </c>
      <c r="M53" s="84">
        <f t="shared" si="6"/>
        <v>3</v>
      </c>
      <c r="N53" s="84">
        <f t="shared" si="7"/>
        <v>2</v>
      </c>
      <c r="O53" s="85">
        <f t="shared" si="8"/>
        <v>25.25</v>
      </c>
      <c r="P53" s="78"/>
      <c r="S53" s="102"/>
      <c r="T53" s="99"/>
      <c r="U53" s="100"/>
      <c r="V53" s="100"/>
    </row>
    <row r="54" spans="1:22" ht="11.25" customHeight="1">
      <c r="A54" s="70">
        <v>7</v>
      </c>
      <c r="B54" s="79" t="s">
        <v>81</v>
      </c>
      <c r="C54" s="80" t="s">
        <v>30</v>
      </c>
      <c r="D54" s="81">
        <v>1150</v>
      </c>
      <c r="E54" s="81" t="s">
        <v>71</v>
      </c>
      <c r="F54" s="81" t="s">
        <v>121</v>
      </c>
      <c r="G54" s="82">
        <v>26</v>
      </c>
      <c r="H54" s="82">
        <v>26</v>
      </c>
      <c r="I54" s="82">
        <v>26</v>
      </c>
      <c r="J54" s="82">
        <v>24</v>
      </c>
      <c r="K54" s="83">
        <f t="shared" si="5"/>
        <v>102</v>
      </c>
      <c r="L54" s="70">
        <f t="shared" si="9"/>
        <v>52</v>
      </c>
      <c r="M54" s="84">
        <f t="shared" si="6"/>
        <v>2</v>
      </c>
      <c r="N54" s="84">
        <f t="shared" si="7"/>
        <v>0</v>
      </c>
      <c r="O54" s="85">
        <f t="shared" si="8"/>
        <v>25.5</v>
      </c>
      <c r="P54" s="78"/>
      <c r="S54" s="102"/>
      <c r="T54" s="99"/>
      <c r="U54" s="100"/>
      <c r="V54" s="100"/>
    </row>
    <row r="55" spans="1:22" ht="11.25" customHeight="1">
      <c r="A55" s="70">
        <v>8</v>
      </c>
      <c r="B55" s="79" t="s">
        <v>113</v>
      </c>
      <c r="C55" s="80" t="s">
        <v>23</v>
      </c>
      <c r="D55" s="81">
        <v>1435</v>
      </c>
      <c r="E55" s="81">
        <v>4</v>
      </c>
      <c r="F55" s="81" t="s">
        <v>121</v>
      </c>
      <c r="G55" s="82">
        <v>24</v>
      </c>
      <c r="H55" s="82">
        <v>25</v>
      </c>
      <c r="I55" s="82">
        <v>29</v>
      </c>
      <c r="J55" s="82">
        <v>26</v>
      </c>
      <c r="K55" s="83">
        <f t="shared" si="5"/>
        <v>104</v>
      </c>
      <c r="L55" s="70">
        <f t="shared" si="9"/>
        <v>50</v>
      </c>
      <c r="M55" s="84">
        <f t="shared" si="6"/>
        <v>5</v>
      </c>
      <c r="N55" s="84">
        <f t="shared" si="7"/>
        <v>1</v>
      </c>
      <c r="O55" s="85">
        <f t="shared" si="8"/>
        <v>26</v>
      </c>
      <c r="P55" s="78"/>
      <c r="S55" s="102"/>
      <c r="T55" s="99"/>
      <c r="U55" s="100"/>
      <c r="V55" s="100"/>
    </row>
    <row r="56" spans="1:22" ht="11.25" customHeight="1">
      <c r="A56" s="70">
        <v>9</v>
      </c>
      <c r="B56" s="79" t="s">
        <v>65</v>
      </c>
      <c r="C56" s="80" t="s">
        <v>39</v>
      </c>
      <c r="D56" s="81">
        <v>3034</v>
      </c>
      <c r="E56" s="81">
        <v>4</v>
      </c>
      <c r="F56" s="81" t="s">
        <v>121</v>
      </c>
      <c r="G56" s="82">
        <v>31</v>
      </c>
      <c r="H56" s="82">
        <v>24</v>
      </c>
      <c r="I56" s="82">
        <v>22</v>
      </c>
      <c r="J56" s="82">
        <v>29</v>
      </c>
      <c r="K56" s="83">
        <f t="shared" si="5"/>
        <v>106</v>
      </c>
      <c r="L56" s="70">
        <f t="shared" si="9"/>
        <v>48</v>
      </c>
      <c r="M56" s="84">
        <f t="shared" si="6"/>
        <v>9</v>
      </c>
      <c r="N56" s="84">
        <f t="shared" si="7"/>
        <v>5</v>
      </c>
      <c r="O56" s="85">
        <f t="shared" si="8"/>
        <v>26.5</v>
      </c>
      <c r="P56" s="78"/>
      <c r="S56" s="102"/>
      <c r="T56" s="99"/>
      <c r="U56" s="100"/>
      <c r="V56" s="100"/>
    </row>
    <row r="57" spans="1:22" ht="11.25" customHeight="1">
      <c r="A57" s="70">
        <v>10</v>
      </c>
      <c r="B57" s="79" t="s">
        <v>78</v>
      </c>
      <c r="C57" s="80" t="s">
        <v>35</v>
      </c>
      <c r="D57" s="81">
        <v>712</v>
      </c>
      <c r="E57" s="81">
        <v>4</v>
      </c>
      <c r="F57" s="81" t="s">
        <v>121</v>
      </c>
      <c r="G57" s="82">
        <v>23</v>
      </c>
      <c r="H57" s="82">
        <v>30</v>
      </c>
      <c r="I57" s="82">
        <v>26</v>
      </c>
      <c r="J57" s="82">
        <v>28</v>
      </c>
      <c r="K57" s="83">
        <f t="shared" si="5"/>
        <v>107</v>
      </c>
      <c r="L57" s="70">
        <f t="shared" si="9"/>
        <v>47</v>
      </c>
      <c r="M57" s="84">
        <f t="shared" si="6"/>
        <v>7</v>
      </c>
      <c r="N57" s="84">
        <f t="shared" si="7"/>
        <v>2</v>
      </c>
      <c r="O57" s="85">
        <f t="shared" si="8"/>
        <v>26.75</v>
      </c>
      <c r="P57" s="78"/>
      <c r="S57" s="102"/>
      <c r="T57" s="99"/>
      <c r="U57" s="100"/>
      <c r="V57" s="100"/>
    </row>
    <row r="58" spans="1:22" ht="11.25" customHeight="1">
      <c r="A58" s="70">
        <v>11</v>
      </c>
      <c r="B58" s="79" t="s">
        <v>115</v>
      </c>
      <c r="C58" s="80" t="s">
        <v>23</v>
      </c>
      <c r="D58" s="81">
        <v>2403</v>
      </c>
      <c r="E58" s="81">
        <v>3</v>
      </c>
      <c r="F58" s="81" t="s">
        <v>121</v>
      </c>
      <c r="G58" s="82">
        <v>28</v>
      </c>
      <c r="H58" s="82">
        <v>25</v>
      </c>
      <c r="I58" s="82">
        <v>27</v>
      </c>
      <c r="J58" s="82">
        <v>28</v>
      </c>
      <c r="K58" s="83">
        <f t="shared" si="5"/>
        <v>108</v>
      </c>
      <c r="L58" s="70">
        <f t="shared" si="9"/>
        <v>46</v>
      </c>
      <c r="M58" s="84">
        <f t="shared" si="6"/>
        <v>3</v>
      </c>
      <c r="N58" s="84">
        <f t="shared" si="7"/>
        <v>1</v>
      </c>
      <c r="O58" s="85">
        <f t="shared" si="8"/>
        <v>27</v>
      </c>
      <c r="P58" s="78"/>
      <c r="S58" s="102"/>
      <c r="T58" s="99"/>
      <c r="U58" s="100"/>
      <c r="V58" s="99"/>
    </row>
    <row r="59" spans="1:22" ht="11.25" customHeight="1">
      <c r="A59" s="70">
        <v>12</v>
      </c>
      <c r="B59" s="79" t="s">
        <v>64</v>
      </c>
      <c r="C59" s="80" t="s">
        <v>39</v>
      </c>
      <c r="D59" s="81">
        <v>442</v>
      </c>
      <c r="E59" s="81">
        <v>4</v>
      </c>
      <c r="F59" s="81" t="s">
        <v>121</v>
      </c>
      <c r="G59" s="82">
        <v>25</v>
      </c>
      <c r="H59" s="82">
        <v>27</v>
      </c>
      <c r="I59" s="82">
        <v>26</v>
      </c>
      <c r="J59" s="82">
        <v>30</v>
      </c>
      <c r="K59" s="83">
        <f t="shared" si="5"/>
        <v>108</v>
      </c>
      <c r="L59" s="70">
        <f t="shared" si="9"/>
        <v>46</v>
      </c>
      <c r="M59" s="84">
        <f t="shared" si="6"/>
        <v>5</v>
      </c>
      <c r="N59" s="84">
        <f t="shared" si="7"/>
        <v>1</v>
      </c>
      <c r="O59" s="85">
        <f t="shared" si="8"/>
        <v>27</v>
      </c>
      <c r="P59" s="78"/>
      <c r="S59" s="102"/>
      <c r="T59" s="99"/>
      <c r="U59" s="100"/>
      <c r="V59" s="99"/>
    </row>
    <row r="60" spans="1:22" ht="11.25" customHeight="1">
      <c r="A60" s="70">
        <v>13</v>
      </c>
      <c r="B60" s="79" t="s">
        <v>109</v>
      </c>
      <c r="C60" s="80" t="s">
        <v>32</v>
      </c>
      <c r="D60" s="81">
        <v>2396</v>
      </c>
      <c r="E60" s="81">
        <v>4</v>
      </c>
      <c r="F60" s="81" t="s">
        <v>121</v>
      </c>
      <c r="G60" s="82">
        <v>32</v>
      </c>
      <c r="H60" s="82">
        <v>26</v>
      </c>
      <c r="I60" s="82">
        <v>26</v>
      </c>
      <c r="J60" s="82">
        <v>27</v>
      </c>
      <c r="K60" s="83">
        <f t="shared" si="5"/>
        <v>111</v>
      </c>
      <c r="L60" s="70">
        <f t="shared" si="9"/>
        <v>43</v>
      </c>
      <c r="M60" s="84">
        <f t="shared" si="6"/>
        <v>6</v>
      </c>
      <c r="N60" s="84">
        <f t="shared" si="7"/>
        <v>1</v>
      </c>
      <c r="O60" s="85">
        <f t="shared" si="8"/>
        <v>27.75</v>
      </c>
      <c r="P60" s="78"/>
      <c r="S60" s="102"/>
      <c r="T60" s="99"/>
      <c r="U60" s="100"/>
      <c r="V60" s="99"/>
    </row>
    <row r="61" spans="1:22" ht="11.25" customHeight="1">
      <c r="A61" s="70">
        <v>14</v>
      </c>
      <c r="B61" s="79" t="s">
        <v>80</v>
      </c>
      <c r="C61" s="80" t="s">
        <v>23</v>
      </c>
      <c r="D61" s="81">
        <v>2589</v>
      </c>
      <c r="E61" s="81">
        <v>3</v>
      </c>
      <c r="F61" s="81" t="s">
        <v>121</v>
      </c>
      <c r="G61" s="82">
        <v>30</v>
      </c>
      <c r="H61" s="82">
        <v>26</v>
      </c>
      <c r="I61" s="82">
        <v>28</v>
      </c>
      <c r="J61" s="82">
        <v>28</v>
      </c>
      <c r="K61" s="83">
        <f t="shared" si="5"/>
        <v>112</v>
      </c>
      <c r="L61" s="70">
        <f t="shared" si="9"/>
        <v>42</v>
      </c>
      <c r="M61" s="84">
        <f t="shared" si="6"/>
        <v>4</v>
      </c>
      <c r="N61" s="84">
        <f t="shared" si="7"/>
        <v>0</v>
      </c>
      <c r="O61" s="85">
        <f t="shared" si="8"/>
        <v>28</v>
      </c>
      <c r="P61" s="78"/>
      <c r="S61" s="102"/>
      <c r="T61" s="99"/>
      <c r="U61" s="100"/>
      <c r="V61" s="99"/>
    </row>
    <row r="62" spans="1:22" ht="11.25" customHeight="1">
      <c r="A62" s="70">
        <v>15</v>
      </c>
      <c r="B62" s="79" t="s">
        <v>116</v>
      </c>
      <c r="C62" s="80" t="s">
        <v>39</v>
      </c>
      <c r="D62" s="81">
        <v>2503</v>
      </c>
      <c r="E62" s="81">
        <v>4</v>
      </c>
      <c r="F62" s="81" t="s">
        <v>121</v>
      </c>
      <c r="G62" s="82">
        <v>30</v>
      </c>
      <c r="H62" s="82">
        <v>29</v>
      </c>
      <c r="I62" s="82">
        <v>31</v>
      </c>
      <c r="J62" s="82">
        <v>24</v>
      </c>
      <c r="K62" s="83">
        <f t="shared" si="5"/>
        <v>114</v>
      </c>
      <c r="L62" s="70">
        <f t="shared" si="9"/>
        <v>40</v>
      </c>
      <c r="M62" s="84">
        <f t="shared" si="6"/>
        <v>7</v>
      </c>
      <c r="N62" s="84">
        <f t="shared" si="7"/>
        <v>1</v>
      </c>
      <c r="O62" s="85">
        <f t="shared" si="8"/>
        <v>28.5</v>
      </c>
      <c r="P62" s="78"/>
      <c r="S62" s="102"/>
      <c r="T62" s="99"/>
      <c r="U62" s="100"/>
      <c r="V62" s="99"/>
    </row>
    <row r="63" spans="1:16" ht="11.25" customHeight="1">
      <c r="A63" s="70">
        <v>16</v>
      </c>
      <c r="B63" s="79" t="s">
        <v>68</v>
      </c>
      <c r="C63" s="80" t="s">
        <v>39</v>
      </c>
      <c r="D63" s="81">
        <v>3010</v>
      </c>
      <c r="E63" s="81">
        <v>3</v>
      </c>
      <c r="F63" s="81" t="s">
        <v>121</v>
      </c>
      <c r="G63" s="82">
        <v>30</v>
      </c>
      <c r="H63" s="82">
        <v>28</v>
      </c>
      <c r="I63" s="82">
        <v>29</v>
      </c>
      <c r="J63" s="82">
        <v>28</v>
      </c>
      <c r="K63" s="83">
        <f t="shared" si="5"/>
        <v>115</v>
      </c>
      <c r="L63" s="70">
        <f t="shared" si="9"/>
        <v>39</v>
      </c>
      <c r="M63" s="84">
        <f t="shared" si="6"/>
        <v>2</v>
      </c>
      <c r="N63" s="84">
        <f t="shared" si="7"/>
        <v>1</v>
      </c>
      <c r="O63" s="85">
        <f t="shared" si="8"/>
        <v>28.75</v>
      </c>
      <c r="P63" s="78"/>
    </row>
    <row r="64" spans="1:20" ht="11.25" customHeight="1">
      <c r="A64" s="70">
        <v>17</v>
      </c>
      <c r="B64" s="79" t="s">
        <v>114</v>
      </c>
      <c r="C64" s="80" t="s">
        <v>17</v>
      </c>
      <c r="D64" s="81">
        <v>2318</v>
      </c>
      <c r="E64" s="81" t="s">
        <v>71</v>
      </c>
      <c r="F64" s="81" t="s">
        <v>121</v>
      </c>
      <c r="G64" s="82">
        <v>33</v>
      </c>
      <c r="H64" s="82">
        <v>36</v>
      </c>
      <c r="I64" s="82">
        <v>30</v>
      </c>
      <c r="J64" s="82">
        <v>30</v>
      </c>
      <c r="K64" s="83">
        <f t="shared" si="5"/>
        <v>129</v>
      </c>
      <c r="L64" s="70">
        <f t="shared" si="9"/>
        <v>25</v>
      </c>
      <c r="M64" s="84">
        <f t="shared" si="6"/>
        <v>6</v>
      </c>
      <c r="N64" s="84">
        <f t="shared" si="7"/>
        <v>3</v>
      </c>
      <c r="O64" s="85">
        <f t="shared" si="8"/>
        <v>32.25</v>
      </c>
      <c r="P64" s="78"/>
      <c r="S64" s="82"/>
      <c r="T64" s="72"/>
    </row>
    <row r="65" spans="2:23" ht="11.25" customHeight="1">
      <c r="B65" s="89" t="s">
        <v>86</v>
      </c>
      <c r="C65" s="90"/>
      <c r="D65" s="91"/>
      <c r="E65" s="91"/>
      <c r="F65" s="91"/>
      <c r="G65" s="72"/>
      <c r="H65" s="72"/>
      <c r="I65" s="72"/>
      <c r="J65" s="72"/>
      <c r="K65" s="101"/>
      <c r="M65" s="84"/>
      <c r="N65" s="84"/>
      <c r="O65" s="84"/>
      <c r="S65" s="102"/>
      <c r="T65" s="99"/>
      <c r="U65" s="100"/>
      <c r="W65" s="70"/>
    </row>
    <row r="66" spans="1:23" ht="11.25" customHeight="1">
      <c r="A66" s="74" t="s">
        <v>49</v>
      </c>
      <c r="B66" s="74" t="s">
        <v>50</v>
      </c>
      <c r="C66" s="74" t="s">
        <v>51</v>
      </c>
      <c r="D66" s="74" t="s">
        <v>52</v>
      </c>
      <c r="E66" s="74" t="s">
        <v>53</v>
      </c>
      <c r="F66" s="74" t="s">
        <v>54</v>
      </c>
      <c r="G66" s="74" t="s">
        <v>55</v>
      </c>
      <c r="H66" s="74" t="s">
        <v>28</v>
      </c>
      <c r="I66" s="74" t="s">
        <v>24</v>
      </c>
      <c r="J66" s="74" t="s">
        <v>21</v>
      </c>
      <c r="K66" s="75" t="s">
        <v>56</v>
      </c>
      <c r="L66" s="74" t="s">
        <v>57</v>
      </c>
      <c r="M66" s="74" t="s">
        <v>58</v>
      </c>
      <c r="N66" s="74" t="s">
        <v>59</v>
      </c>
      <c r="O66" s="76" t="s">
        <v>60</v>
      </c>
      <c r="P66" s="78"/>
      <c r="S66" s="102"/>
      <c r="T66" s="99"/>
      <c r="U66" s="100"/>
      <c r="W66" s="70"/>
    </row>
    <row r="67" spans="1:23" ht="11.25" customHeight="1">
      <c r="A67" s="70">
        <v>1</v>
      </c>
      <c r="B67" s="89" t="s">
        <v>33</v>
      </c>
      <c r="C67" s="90" t="s">
        <v>30</v>
      </c>
      <c r="D67" s="91">
        <v>230</v>
      </c>
      <c r="E67" s="91">
        <v>1</v>
      </c>
      <c r="F67" s="91" t="s">
        <v>118</v>
      </c>
      <c r="G67" s="82">
        <v>23</v>
      </c>
      <c r="H67" s="82">
        <v>22</v>
      </c>
      <c r="I67" s="82">
        <v>20</v>
      </c>
      <c r="J67" s="82">
        <v>22</v>
      </c>
      <c r="K67" s="83">
        <f aca="true" t="shared" si="10" ref="K67:K75">SUM(G67:J67)</f>
        <v>87</v>
      </c>
      <c r="L67" s="70">
        <f aca="true" t="shared" si="11" ref="L67:L75">IF(ROUND(64+(+$O$1-$O67)/0.25,0)&gt;0,ROUND(64+(+$O$1-$O67)/0.25,0),0)</f>
        <v>67</v>
      </c>
      <c r="M67" s="84">
        <f aca="true" t="shared" si="12" ref="M67:M75">MAX($G67:$J67)-MIN($G67:$J67)</f>
        <v>3</v>
      </c>
      <c r="N67" s="84">
        <f aca="true" t="shared" si="13" ref="N67:N75">LARGE($G67:$J67,2)-SMALL($G67:$J67,2)</f>
        <v>0</v>
      </c>
      <c r="O67" s="85">
        <f aca="true" t="shared" si="14" ref="O67:O75">K67/4</f>
        <v>21.75</v>
      </c>
      <c r="P67" s="78"/>
      <c r="S67" s="102"/>
      <c r="T67" s="99"/>
      <c r="U67" s="100"/>
      <c r="W67" s="70"/>
    </row>
    <row r="68" spans="1:23" ht="11.25" customHeight="1">
      <c r="A68" s="70">
        <v>2</v>
      </c>
      <c r="B68" s="89" t="s">
        <v>29</v>
      </c>
      <c r="C68" s="90" t="s">
        <v>30</v>
      </c>
      <c r="D68" s="91">
        <v>652</v>
      </c>
      <c r="E68" s="91">
        <v>1</v>
      </c>
      <c r="F68" s="91" t="s">
        <v>118</v>
      </c>
      <c r="G68" s="82">
        <v>21</v>
      </c>
      <c r="H68" s="82">
        <v>24</v>
      </c>
      <c r="I68" s="82">
        <v>24</v>
      </c>
      <c r="J68" s="82">
        <v>22</v>
      </c>
      <c r="K68" s="83">
        <f t="shared" si="10"/>
        <v>91</v>
      </c>
      <c r="L68" s="70">
        <f t="shared" si="11"/>
        <v>63</v>
      </c>
      <c r="M68" s="84">
        <f t="shared" si="12"/>
        <v>3</v>
      </c>
      <c r="N68" s="84">
        <f t="shared" si="13"/>
        <v>2</v>
      </c>
      <c r="O68" s="85">
        <f t="shared" si="14"/>
        <v>22.75</v>
      </c>
      <c r="P68" s="78"/>
      <c r="S68" s="102"/>
      <c r="T68" s="99"/>
      <c r="U68" s="100"/>
      <c r="W68" s="70"/>
    </row>
    <row r="69" spans="1:23" ht="11.25" customHeight="1">
      <c r="A69" s="70">
        <v>3</v>
      </c>
      <c r="B69" s="89" t="s">
        <v>70</v>
      </c>
      <c r="C69" s="90" t="s">
        <v>30</v>
      </c>
      <c r="D69" s="91">
        <v>1387</v>
      </c>
      <c r="E69" s="91">
        <v>3</v>
      </c>
      <c r="F69" s="91" t="s">
        <v>118</v>
      </c>
      <c r="G69" s="82">
        <v>26</v>
      </c>
      <c r="H69" s="82">
        <v>24</v>
      </c>
      <c r="I69" s="82">
        <v>27</v>
      </c>
      <c r="J69" s="82">
        <v>20</v>
      </c>
      <c r="K69" s="83">
        <f t="shared" si="10"/>
        <v>97</v>
      </c>
      <c r="L69" s="70">
        <f t="shared" si="11"/>
        <v>57</v>
      </c>
      <c r="M69" s="84">
        <f t="shared" si="12"/>
        <v>7</v>
      </c>
      <c r="N69" s="84">
        <f t="shared" si="13"/>
        <v>2</v>
      </c>
      <c r="O69" s="85">
        <f t="shared" si="14"/>
        <v>24.25</v>
      </c>
      <c r="P69" s="78"/>
      <c r="S69" s="102"/>
      <c r="T69" s="99"/>
      <c r="U69" s="100"/>
      <c r="W69" s="70"/>
    </row>
    <row r="70" spans="1:21" ht="11.25" customHeight="1">
      <c r="A70" s="70">
        <v>4</v>
      </c>
      <c r="B70" s="89" t="s">
        <v>83</v>
      </c>
      <c r="C70" s="90" t="s">
        <v>35</v>
      </c>
      <c r="D70" s="91">
        <v>225</v>
      </c>
      <c r="E70" s="91">
        <v>5</v>
      </c>
      <c r="F70" s="91" t="s">
        <v>118</v>
      </c>
      <c r="G70" s="82">
        <v>25</v>
      </c>
      <c r="H70" s="82">
        <v>24</v>
      </c>
      <c r="I70" s="82">
        <v>24</v>
      </c>
      <c r="J70" s="82">
        <v>26</v>
      </c>
      <c r="K70" s="83">
        <f t="shared" si="10"/>
        <v>99</v>
      </c>
      <c r="L70" s="70">
        <f t="shared" si="11"/>
        <v>55</v>
      </c>
      <c r="M70" s="84">
        <f t="shared" si="12"/>
        <v>2</v>
      </c>
      <c r="N70" s="84">
        <f t="shared" si="13"/>
        <v>1</v>
      </c>
      <c r="O70" s="85">
        <f t="shared" si="14"/>
        <v>24.75</v>
      </c>
      <c r="P70" s="78"/>
      <c r="S70" s="102"/>
      <c r="T70" s="99"/>
      <c r="U70" s="100"/>
    </row>
    <row r="71" spans="1:21" ht="11.25" customHeight="1">
      <c r="A71" s="70">
        <v>5</v>
      </c>
      <c r="B71" s="89" t="s">
        <v>66</v>
      </c>
      <c r="C71" s="90" t="s">
        <v>23</v>
      </c>
      <c r="D71" s="91">
        <v>238</v>
      </c>
      <c r="E71" s="91">
        <v>3</v>
      </c>
      <c r="F71" s="91" t="s">
        <v>118</v>
      </c>
      <c r="G71" s="82">
        <v>23</v>
      </c>
      <c r="H71" s="82">
        <v>24</v>
      </c>
      <c r="I71" s="82">
        <v>26</v>
      </c>
      <c r="J71" s="82">
        <v>26</v>
      </c>
      <c r="K71" s="83">
        <f t="shared" si="10"/>
        <v>99</v>
      </c>
      <c r="L71" s="70">
        <f t="shared" si="11"/>
        <v>55</v>
      </c>
      <c r="M71" s="84">
        <f t="shared" si="12"/>
        <v>3</v>
      </c>
      <c r="N71" s="84">
        <f t="shared" si="13"/>
        <v>2</v>
      </c>
      <c r="O71" s="85">
        <f t="shared" si="14"/>
        <v>24.75</v>
      </c>
      <c r="P71" s="78"/>
      <c r="S71" s="102"/>
      <c r="T71" s="99"/>
      <c r="U71" s="100"/>
    </row>
    <row r="72" spans="1:21" ht="11.25" customHeight="1">
      <c r="A72" s="70">
        <v>6</v>
      </c>
      <c r="B72" s="89" t="s">
        <v>34</v>
      </c>
      <c r="C72" s="90" t="s">
        <v>35</v>
      </c>
      <c r="D72" s="91">
        <v>433</v>
      </c>
      <c r="E72" s="91">
        <v>2</v>
      </c>
      <c r="F72" s="91" t="s">
        <v>118</v>
      </c>
      <c r="G72" s="70">
        <v>24</v>
      </c>
      <c r="H72" s="70">
        <v>26</v>
      </c>
      <c r="I72" s="70">
        <v>27</v>
      </c>
      <c r="J72" s="70">
        <v>24</v>
      </c>
      <c r="K72" s="83">
        <f t="shared" si="10"/>
        <v>101</v>
      </c>
      <c r="L72" s="70">
        <f t="shared" si="11"/>
        <v>53</v>
      </c>
      <c r="M72" s="84">
        <f t="shared" si="12"/>
        <v>3</v>
      </c>
      <c r="N72" s="84">
        <f t="shared" si="13"/>
        <v>2</v>
      </c>
      <c r="O72" s="85">
        <f t="shared" si="14"/>
        <v>25.25</v>
      </c>
      <c r="P72" s="78"/>
      <c r="S72" s="102"/>
      <c r="T72" s="99"/>
      <c r="U72" s="100"/>
    </row>
    <row r="73" spans="1:16" ht="11.25" customHeight="1">
      <c r="A73" s="70">
        <v>7</v>
      </c>
      <c r="B73" s="89" t="s">
        <v>63</v>
      </c>
      <c r="C73" s="90" t="s">
        <v>30</v>
      </c>
      <c r="D73" s="91">
        <v>235</v>
      </c>
      <c r="E73" s="91">
        <v>3</v>
      </c>
      <c r="F73" s="91" t="s">
        <v>118</v>
      </c>
      <c r="G73" s="82">
        <v>29</v>
      </c>
      <c r="H73" s="82">
        <v>24</v>
      </c>
      <c r="I73" s="82">
        <v>26</v>
      </c>
      <c r="J73" s="82">
        <v>25</v>
      </c>
      <c r="K73" s="83">
        <f t="shared" si="10"/>
        <v>104</v>
      </c>
      <c r="L73" s="70">
        <f t="shared" si="11"/>
        <v>50</v>
      </c>
      <c r="M73" s="84">
        <f t="shared" si="12"/>
        <v>5</v>
      </c>
      <c r="N73" s="84">
        <f t="shared" si="13"/>
        <v>1</v>
      </c>
      <c r="O73" s="85">
        <f t="shared" si="14"/>
        <v>26</v>
      </c>
      <c r="P73" s="78"/>
    </row>
    <row r="74" spans="1:20" ht="11.25" customHeight="1">
      <c r="A74" s="70">
        <v>8</v>
      </c>
      <c r="B74" s="89" t="s">
        <v>75</v>
      </c>
      <c r="C74" s="90" t="s">
        <v>30</v>
      </c>
      <c r="D74" s="91">
        <v>2573</v>
      </c>
      <c r="E74" s="91">
        <v>4</v>
      </c>
      <c r="F74" s="91" t="s">
        <v>118</v>
      </c>
      <c r="G74" s="82">
        <v>27</v>
      </c>
      <c r="H74" s="82">
        <v>26</v>
      </c>
      <c r="I74" s="82">
        <v>27</v>
      </c>
      <c r="J74" s="82">
        <v>31</v>
      </c>
      <c r="K74" s="83">
        <f t="shared" si="10"/>
        <v>111</v>
      </c>
      <c r="L74" s="70">
        <f t="shared" si="11"/>
        <v>43</v>
      </c>
      <c r="M74" s="84">
        <f t="shared" si="12"/>
        <v>5</v>
      </c>
      <c r="N74" s="84">
        <f t="shared" si="13"/>
        <v>0</v>
      </c>
      <c r="O74" s="85">
        <f t="shared" si="14"/>
        <v>27.75</v>
      </c>
      <c r="P74" s="78"/>
      <c r="S74" s="82"/>
      <c r="T74" s="72"/>
    </row>
    <row r="75" spans="1:21" ht="11.25" customHeight="1">
      <c r="A75" s="70">
        <v>9</v>
      </c>
      <c r="B75" s="89" t="s">
        <v>106</v>
      </c>
      <c r="C75" s="90" t="s">
        <v>32</v>
      </c>
      <c r="D75" s="91">
        <v>2395</v>
      </c>
      <c r="E75" s="91">
        <v>4</v>
      </c>
      <c r="F75" s="91" t="s">
        <v>118</v>
      </c>
      <c r="G75" s="82">
        <v>38</v>
      </c>
      <c r="H75" s="82">
        <v>26</v>
      </c>
      <c r="I75" s="82">
        <v>28</v>
      </c>
      <c r="J75" s="82">
        <v>30</v>
      </c>
      <c r="K75" s="83">
        <f t="shared" si="10"/>
        <v>122</v>
      </c>
      <c r="L75" s="70">
        <f t="shared" si="11"/>
        <v>32</v>
      </c>
      <c r="M75" s="84">
        <f t="shared" si="12"/>
        <v>12</v>
      </c>
      <c r="N75" s="84">
        <f t="shared" si="13"/>
        <v>2</v>
      </c>
      <c r="O75" s="85">
        <f t="shared" si="14"/>
        <v>30.5</v>
      </c>
      <c r="P75" s="78"/>
      <c r="S75" s="102"/>
      <c r="T75" s="99"/>
      <c r="U75" s="100"/>
    </row>
    <row r="76" spans="2:21" ht="11.25" customHeight="1">
      <c r="B76" s="89" t="s">
        <v>87</v>
      </c>
      <c r="C76" s="90"/>
      <c r="D76" s="91"/>
      <c r="E76" s="91"/>
      <c r="F76" s="91"/>
      <c r="G76" s="72"/>
      <c r="H76" s="72"/>
      <c r="I76" s="72"/>
      <c r="J76" s="72"/>
      <c r="K76" s="101"/>
      <c r="L76" s="84"/>
      <c r="M76" s="84"/>
      <c r="N76" s="84"/>
      <c r="O76" s="84"/>
      <c r="S76" s="102"/>
      <c r="T76" s="99"/>
      <c r="U76" s="100"/>
    </row>
    <row r="77" spans="1:21" ht="11.25" customHeight="1">
      <c r="A77" s="74" t="s">
        <v>49</v>
      </c>
      <c r="B77" s="74" t="s">
        <v>50</v>
      </c>
      <c r="C77" s="74" t="s">
        <v>51</v>
      </c>
      <c r="D77" s="74" t="s">
        <v>52</v>
      </c>
      <c r="E77" s="74" t="s">
        <v>53</v>
      </c>
      <c r="F77" s="74" t="s">
        <v>54</v>
      </c>
      <c r="G77" s="74" t="s">
        <v>55</v>
      </c>
      <c r="H77" s="74" t="s">
        <v>28</v>
      </c>
      <c r="I77" s="74" t="s">
        <v>24</v>
      </c>
      <c r="J77" s="74" t="s">
        <v>21</v>
      </c>
      <c r="K77" s="75" t="s">
        <v>56</v>
      </c>
      <c r="L77" s="74" t="s">
        <v>57</v>
      </c>
      <c r="M77" s="74" t="s">
        <v>58</v>
      </c>
      <c r="N77" s="74" t="s">
        <v>59</v>
      </c>
      <c r="O77" s="76" t="s">
        <v>60</v>
      </c>
      <c r="P77" s="78"/>
      <c r="S77" s="102"/>
      <c r="T77" s="99"/>
      <c r="U77" s="100"/>
    </row>
    <row r="78" spans="1:21" ht="11.25" customHeight="1">
      <c r="A78" s="70">
        <v>1</v>
      </c>
      <c r="B78" s="95" t="s">
        <v>69</v>
      </c>
      <c r="C78" s="96" t="s">
        <v>30</v>
      </c>
      <c r="D78" s="97">
        <v>1388</v>
      </c>
      <c r="E78" s="97">
        <v>2</v>
      </c>
      <c r="F78" s="97" t="s">
        <v>117</v>
      </c>
      <c r="G78" s="82">
        <v>28</v>
      </c>
      <c r="H78" s="82">
        <v>27</v>
      </c>
      <c r="I78" s="82">
        <v>21</v>
      </c>
      <c r="J78" s="82">
        <v>21</v>
      </c>
      <c r="K78" s="83">
        <f>SUM(G78:J78)</f>
        <v>97</v>
      </c>
      <c r="L78" s="70">
        <f aca="true" t="shared" si="15" ref="L78:L84">IF(ROUND(64+(+$O$1-$O78)/0.25,0)&gt;0,ROUND(64+(+$O$1-$O78)/0.25,0),0)</f>
        <v>57</v>
      </c>
      <c r="M78" s="84">
        <f>MAX($G78:$J78)-MIN($G78:$J78)</f>
        <v>7</v>
      </c>
      <c r="N78" s="84">
        <f>LARGE($G78:$J78,2)-SMALL($G78:$J78,2)</f>
        <v>6</v>
      </c>
      <c r="O78" s="85">
        <f>K78/4</f>
        <v>24.25</v>
      </c>
      <c r="P78" s="78"/>
      <c r="S78" s="102"/>
      <c r="T78" s="99"/>
      <c r="U78" s="100"/>
    </row>
    <row r="79" spans="1:21" ht="11.25" customHeight="1">
      <c r="A79" s="70">
        <v>2</v>
      </c>
      <c r="B79" s="95" t="s">
        <v>73</v>
      </c>
      <c r="C79" s="96" t="s">
        <v>23</v>
      </c>
      <c r="D79" s="97">
        <v>243</v>
      </c>
      <c r="E79" s="97">
        <v>2</v>
      </c>
      <c r="F79" s="97" t="s">
        <v>117</v>
      </c>
      <c r="G79" s="82">
        <v>28</v>
      </c>
      <c r="H79" s="82">
        <v>24</v>
      </c>
      <c r="I79" s="82">
        <v>24</v>
      </c>
      <c r="J79" s="82">
        <v>22</v>
      </c>
      <c r="K79" s="83">
        <f aca="true" t="shared" si="16" ref="K79:K84">SUM(G79:J79)</f>
        <v>98</v>
      </c>
      <c r="L79" s="70">
        <f t="shared" si="15"/>
        <v>56</v>
      </c>
      <c r="M79" s="84">
        <f aca="true" t="shared" si="17" ref="M79:M84">MAX($G79:$J79)-MIN($G79:$J79)</f>
        <v>6</v>
      </c>
      <c r="N79" s="84">
        <f aca="true" t="shared" si="18" ref="N79:N84">LARGE($G79:$J79,2)-SMALL($G79:$J79,2)</f>
        <v>0</v>
      </c>
      <c r="O79" s="85">
        <f aca="true" t="shared" si="19" ref="O79:O84">K79/4</f>
        <v>24.5</v>
      </c>
      <c r="P79" s="78"/>
      <c r="S79" s="102"/>
      <c r="T79" s="99"/>
      <c r="U79" s="100"/>
    </row>
    <row r="80" spans="1:21" ht="11.25" customHeight="1">
      <c r="A80" s="70">
        <v>3</v>
      </c>
      <c r="B80" s="95" t="s">
        <v>37</v>
      </c>
      <c r="C80" s="96" t="s">
        <v>30</v>
      </c>
      <c r="D80" s="97">
        <v>1478</v>
      </c>
      <c r="E80" s="97">
        <v>2</v>
      </c>
      <c r="F80" s="97" t="s">
        <v>117</v>
      </c>
      <c r="G80" s="82">
        <v>27</v>
      </c>
      <c r="H80" s="82">
        <v>23</v>
      </c>
      <c r="I80" s="82">
        <v>25</v>
      </c>
      <c r="J80" s="82">
        <v>24</v>
      </c>
      <c r="K80" s="83">
        <f t="shared" si="16"/>
        <v>99</v>
      </c>
      <c r="L80" s="70">
        <f t="shared" si="15"/>
        <v>55</v>
      </c>
      <c r="M80" s="84">
        <f t="shared" si="17"/>
        <v>4</v>
      </c>
      <c r="N80" s="84">
        <f t="shared" si="18"/>
        <v>1</v>
      </c>
      <c r="O80" s="85">
        <f t="shared" si="19"/>
        <v>24.75</v>
      </c>
      <c r="P80" s="78"/>
      <c r="S80" s="102"/>
      <c r="T80" s="99"/>
      <c r="U80" s="100"/>
    </row>
    <row r="81" spans="1:21" ht="11.25" customHeight="1">
      <c r="A81" s="70">
        <v>4</v>
      </c>
      <c r="B81" s="95" t="s">
        <v>77</v>
      </c>
      <c r="C81" s="96" t="s">
        <v>23</v>
      </c>
      <c r="D81" s="97">
        <v>2703</v>
      </c>
      <c r="E81" s="97">
        <v>3</v>
      </c>
      <c r="F81" s="97" t="s">
        <v>117</v>
      </c>
      <c r="G81" s="82">
        <v>24</v>
      </c>
      <c r="H81" s="82">
        <v>27</v>
      </c>
      <c r="I81" s="82">
        <v>23</v>
      </c>
      <c r="J81" s="82">
        <v>28</v>
      </c>
      <c r="K81" s="83">
        <f t="shared" si="16"/>
        <v>102</v>
      </c>
      <c r="L81" s="70">
        <f t="shared" si="15"/>
        <v>52</v>
      </c>
      <c r="M81" s="84">
        <f t="shared" si="17"/>
        <v>5</v>
      </c>
      <c r="N81" s="84">
        <f t="shared" si="18"/>
        <v>3</v>
      </c>
      <c r="O81" s="85">
        <f t="shared" si="19"/>
        <v>25.5</v>
      </c>
      <c r="P81" s="78"/>
      <c r="S81" s="102"/>
      <c r="T81" s="99"/>
      <c r="U81" s="100"/>
    </row>
    <row r="82" spans="1:21" ht="11.25" customHeight="1">
      <c r="A82" s="70">
        <v>5</v>
      </c>
      <c r="B82" s="95" t="s">
        <v>74</v>
      </c>
      <c r="C82" s="96" t="s">
        <v>45</v>
      </c>
      <c r="D82" s="97">
        <v>2859</v>
      </c>
      <c r="E82" s="97">
        <v>3</v>
      </c>
      <c r="F82" s="97" t="s">
        <v>117</v>
      </c>
      <c r="G82" s="82">
        <v>25</v>
      </c>
      <c r="H82" s="82">
        <v>28</v>
      </c>
      <c r="I82" s="82">
        <v>27</v>
      </c>
      <c r="J82" s="82">
        <v>26</v>
      </c>
      <c r="K82" s="83">
        <f t="shared" si="16"/>
        <v>106</v>
      </c>
      <c r="L82" s="70">
        <f t="shared" si="15"/>
        <v>48</v>
      </c>
      <c r="M82" s="84">
        <f t="shared" si="17"/>
        <v>3</v>
      </c>
      <c r="N82" s="84">
        <f t="shared" si="18"/>
        <v>1</v>
      </c>
      <c r="O82" s="85">
        <f t="shared" si="19"/>
        <v>26.5</v>
      </c>
      <c r="P82" s="78"/>
      <c r="S82" s="102"/>
      <c r="T82" s="99"/>
      <c r="U82" s="100"/>
    </row>
    <row r="83" spans="1:21" ht="11.25" customHeight="1">
      <c r="A83" s="70">
        <v>6</v>
      </c>
      <c r="B83" s="95" t="s">
        <v>76</v>
      </c>
      <c r="C83" s="96" t="s">
        <v>35</v>
      </c>
      <c r="D83" s="97">
        <v>2570</v>
      </c>
      <c r="E83" s="97">
        <v>4</v>
      </c>
      <c r="F83" s="97" t="s">
        <v>117</v>
      </c>
      <c r="G83" s="82">
        <v>31</v>
      </c>
      <c r="H83" s="82">
        <v>26</v>
      </c>
      <c r="I83" s="82">
        <v>27</v>
      </c>
      <c r="J83" s="82">
        <v>28</v>
      </c>
      <c r="K83" s="83">
        <f t="shared" si="16"/>
        <v>112</v>
      </c>
      <c r="L83" s="70">
        <f t="shared" si="15"/>
        <v>42</v>
      </c>
      <c r="M83" s="84">
        <f t="shared" si="17"/>
        <v>5</v>
      </c>
      <c r="N83" s="84">
        <f t="shared" si="18"/>
        <v>1</v>
      </c>
      <c r="O83" s="85">
        <f t="shared" si="19"/>
        <v>28</v>
      </c>
      <c r="P83" s="78"/>
      <c r="S83" s="102"/>
      <c r="T83" s="99"/>
      <c r="U83" s="100"/>
    </row>
    <row r="84" spans="1:21" ht="11.25" customHeight="1">
      <c r="A84" s="70">
        <v>7</v>
      </c>
      <c r="B84" s="95" t="s">
        <v>79</v>
      </c>
      <c r="C84" s="96" t="s">
        <v>17</v>
      </c>
      <c r="D84" s="97">
        <v>2918</v>
      </c>
      <c r="E84" s="97">
        <v>4</v>
      </c>
      <c r="F84" s="97" t="s">
        <v>117</v>
      </c>
      <c r="G84" s="70">
        <v>36</v>
      </c>
      <c r="H84" s="70">
        <v>27</v>
      </c>
      <c r="I84" s="70">
        <v>29</v>
      </c>
      <c r="J84" s="70">
        <v>28</v>
      </c>
      <c r="K84" s="83">
        <f t="shared" si="16"/>
        <v>120</v>
      </c>
      <c r="L84" s="70">
        <f t="shared" si="15"/>
        <v>34</v>
      </c>
      <c r="M84" s="84">
        <f t="shared" si="17"/>
        <v>9</v>
      </c>
      <c r="N84" s="84">
        <f t="shared" si="18"/>
        <v>1</v>
      </c>
      <c r="O84" s="85">
        <f t="shared" si="19"/>
        <v>30</v>
      </c>
      <c r="P84" s="78"/>
      <c r="S84" s="102"/>
      <c r="T84" s="99"/>
      <c r="U84" s="100"/>
    </row>
    <row r="85" spans="1:20" ht="11.25" customHeight="1">
      <c r="A85" s="103"/>
      <c r="B85" s="103" t="s">
        <v>88</v>
      </c>
      <c r="C85" s="103"/>
      <c r="D85" s="103"/>
      <c r="E85" s="103"/>
      <c r="F85" s="103"/>
      <c r="G85" s="103"/>
      <c r="H85" s="103"/>
      <c r="I85" s="103"/>
      <c r="J85" s="103"/>
      <c r="K85" s="104"/>
      <c r="L85" s="103"/>
      <c r="M85" s="103"/>
      <c r="N85" s="103"/>
      <c r="O85" s="105"/>
      <c r="S85" s="82"/>
      <c r="T85" s="72"/>
    </row>
    <row r="86" spans="1:21" ht="11.25" customHeight="1">
      <c r="A86" s="74" t="s">
        <v>49</v>
      </c>
      <c r="B86" s="74" t="s">
        <v>50</v>
      </c>
      <c r="C86" s="74" t="s">
        <v>51</v>
      </c>
      <c r="D86" s="74" t="s">
        <v>52</v>
      </c>
      <c r="E86" s="74" t="s">
        <v>53</v>
      </c>
      <c r="F86" s="74" t="s">
        <v>54</v>
      </c>
      <c r="G86" s="74" t="s">
        <v>55</v>
      </c>
      <c r="H86" s="74" t="s">
        <v>28</v>
      </c>
      <c r="I86" s="74" t="s">
        <v>24</v>
      </c>
      <c r="J86" s="74" t="s">
        <v>21</v>
      </c>
      <c r="K86" s="75" t="s">
        <v>56</v>
      </c>
      <c r="L86" s="74" t="s">
        <v>57</v>
      </c>
      <c r="M86" s="74" t="s">
        <v>58</v>
      </c>
      <c r="N86" s="74" t="s">
        <v>59</v>
      </c>
      <c r="O86" s="76" t="s">
        <v>60</v>
      </c>
      <c r="P86" s="78"/>
      <c r="S86" s="102"/>
      <c r="T86" s="99"/>
      <c r="U86" s="100"/>
    </row>
    <row r="87" spans="1:21" ht="11.25" customHeight="1">
      <c r="A87" s="70">
        <v>1</v>
      </c>
      <c r="B87" s="92" t="s">
        <v>108</v>
      </c>
      <c r="C87" s="93" t="s">
        <v>23</v>
      </c>
      <c r="D87" s="94">
        <v>2590</v>
      </c>
      <c r="E87" s="94">
        <v>1</v>
      </c>
      <c r="F87" s="94" t="s">
        <v>120</v>
      </c>
      <c r="G87" s="82">
        <v>20</v>
      </c>
      <c r="H87" s="82">
        <v>27</v>
      </c>
      <c r="I87" s="82">
        <v>21</v>
      </c>
      <c r="J87" s="82">
        <v>21</v>
      </c>
      <c r="K87" s="83">
        <f>SUM(G87:J87)</f>
        <v>89</v>
      </c>
      <c r="L87" s="70">
        <f>IF(ROUND(64+(+$O$1-$O87)/0.25,0)&gt;0,ROUND(64+(+$O$1-$O87)/0.25,0),0)</f>
        <v>65</v>
      </c>
      <c r="M87" s="84">
        <f>MAX($G87:$J87)-MIN($G87:$J87)</f>
        <v>7</v>
      </c>
      <c r="N87" s="84">
        <f>LARGE($G87:$J87,2)-SMALL($G87:$J87,2)</f>
        <v>0</v>
      </c>
      <c r="O87" s="85">
        <f>K87/4</f>
        <v>22.25</v>
      </c>
      <c r="P87" s="78"/>
      <c r="S87" s="102"/>
      <c r="T87" s="99"/>
      <c r="U87" s="100"/>
    </row>
    <row r="88" spans="1:16" ht="11.25" customHeight="1">
      <c r="A88" s="70">
        <v>2</v>
      </c>
      <c r="B88" s="92" t="s">
        <v>40</v>
      </c>
      <c r="C88" s="93" t="s">
        <v>17</v>
      </c>
      <c r="D88" s="94">
        <v>3070</v>
      </c>
      <c r="E88" s="94">
        <v>2</v>
      </c>
      <c r="F88" s="94" t="s">
        <v>120</v>
      </c>
      <c r="G88" s="82">
        <v>30</v>
      </c>
      <c r="H88" s="82">
        <v>22</v>
      </c>
      <c r="I88" s="82">
        <v>25</v>
      </c>
      <c r="J88" s="82">
        <v>25</v>
      </c>
      <c r="K88" s="83">
        <f>SUM(G88:J88)</f>
        <v>102</v>
      </c>
      <c r="L88" s="70">
        <f>IF(ROUND(64+(+$O$1-$O88)/0.25,0)&gt;0,ROUND(64+(+$O$1-$O88)/0.25,0),0)</f>
        <v>52</v>
      </c>
      <c r="M88" s="84">
        <f>MAX($G88:$J88)-MIN($G88:$J88)</f>
        <v>8</v>
      </c>
      <c r="N88" s="84">
        <f>LARGE($G88:$J88,2)-SMALL($G88:$J88,2)</f>
        <v>0</v>
      </c>
      <c r="O88" s="85">
        <f>K88/4</f>
        <v>25.5</v>
      </c>
      <c r="P88" s="78"/>
    </row>
    <row r="89" spans="1:16" ht="11.25" customHeight="1">
      <c r="A89" s="70">
        <v>3</v>
      </c>
      <c r="B89" s="92" t="s">
        <v>107</v>
      </c>
      <c r="C89" s="93" t="s">
        <v>30</v>
      </c>
      <c r="D89" s="94">
        <v>2679</v>
      </c>
      <c r="E89" s="94">
        <v>3</v>
      </c>
      <c r="F89" s="94" t="s">
        <v>120</v>
      </c>
      <c r="G89" s="82">
        <v>28</v>
      </c>
      <c r="H89" s="82">
        <v>24</v>
      </c>
      <c r="I89" s="82">
        <v>25</v>
      </c>
      <c r="J89" s="82">
        <v>27</v>
      </c>
      <c r="K89" s="83">
        <f>SUM(G89:J89)</f>
        <v>104</v>
      </c>
      <c r="L89" s="70">
        <f>IF(ROUND(64+(+$O$1-$O89)/0.25,0)&gt;0,ROUND(64+(+$O$1-$O89)/0.25,0),0)</f>
        <v>50</v>
      </c>
      <c r="M89" s="84">
        <f>MAX($G89:$J89)-MIN($G89:$J89)</f>
        <v>4</v>
      </c>
      <c r="N89" s="84">
        <f>LARGE($G89:$J89,2)-SMALL($G89:$J89,2)</f>
        <v>2</v>
      </c>
      <c r="O89" s="85">
        <f>K89/4</f>
        <v>26</v>
      </c>
      <c r="P89" s="78"/>
    </row>
    <row r="90" spans="1:16" ht="11.25" customHeight="1">
      <c r="A90" s="70">
        <v>4</v>
      </c>
      <c r="B90" s="92" t="s">
        <v>111</v>
      </c>
      <c r="C90" s="93" t="s">
        <v>32</v>
      </c>
      <c r="D90" s="94">
        <v>2972</v>
      </c>
      <c r="E90" s="94">
        <v>4</v>
      </c>
      <c r="F90" s="94" t="s">
        <v>120</v>
      </c>
      <c r="G90" s="82">
        <v>29</v>
      </c>
      <c r="H90" s="82">
        <v>31</v>
      </c>
      <c r="I90" s="82">
        <v>24</v>
      </c>
      <c r="J90" s="82">
        <v>27</v>
      </c>
      <c r="K90" s="83">
        <f>SUM(G90:J90)</f>
        <v>111</v>
      </c>
      <c r="L90" s="70">
        <f>IF(ROUND(64+(+$O$1-$O90)/0.25,0)&gt;0,ROUND(64+(+$O$1-$O90)/0.25,0),0)</f>
        <v>43</v>
      </c>
      <c r="M90" s="84">
        <f>MAX($G90:$J90)-MIN($G90:$J90)</f>
        <v>7</v>
      </c>
      <c r="N90" s="84">
        <f>LARGE($G90:$J90,2)-SMALL($G90:$J90,2)</f>
        <v>2</v>
      </c>
      <c r="O90" s="85">
        <f>K90/4</f>
        <v>27.75</v>
      </c>
      <c r="P90" s="78"/>
    </row>
    <row r="91" spans="1:16" ht="11.25" customHeight="1">
      <c r="A91" s="70">
        <v>5</v>
      </c>
      <c r="B91" s="92" t="s">
        <v>112</v>
      </c>
      <c r="C91" s="93" t="s">
        <v>32</v>
      </c>
      <c r="D91" s="94">
        <v>3258</v>
      </c>
      <c r="E91" s="94" t="s">
        <v>71</v>
      </c>
      <c r="F91" s="94" t="s">
        <v>120</v>
      </c>
      <c r="G91" s="82">
        <v>47</v>
      </c>
      <c r="H91" s="82">
        <v>43</v>
      </c>
      <c r="I91" s="82">
        <v>42</v>
      </c>
      <c r="J91" s="82">
        <v>36</v>
      </c>
      <c r="K91" s="83">
        <f>SUM(G91:J91)</f>
        <v>168</v>
      </c>
      <c r="L91" s="70">
        <f>IF(ROUND(64+(+$O$1-$O91)/0.25,0)&gt;0,ROUND(64+(+$O$1-$O91)/0.25,0),0)</f>
        <v>0</v>
      </c>
      <c r="M91" s="84">
        <f>MAX($G91:$J91)-MIN($G91:$J91)</f>
        <v>11</v>
      </c>
      <c r="N91" s="84">
        <f>LARGE($G91:$J91,2)-SMALL($G91:$J91,2)</f>
        <v>1</v>
      </c>
      <c r="O91" s="85">
        <f>K91/4</f>
        <v>42</v>
      </c>
      <c r="P91" s="78"/>
    </row>
    <row r="92" spans="2:15" ht="11.25" customHeight="1">
      <c r="B92" s="42" t="s">
        <v>89</v>
      </c>
      <c r="C92" s="42"/>
      <c r="H92" s="42"/>
      <c r="I92" s="42"/>
      <c r="K92" s="101"/>
      <c r="M92" s="84"/>
      <c r="N92" s="84"/>
      <c r="O92" s="84"/>
    </row>
    <row r="93" spans="1:16" ht="11.25" customHeight="1">
      <c r="A93" s="74" t="s">
        <v>49</v>
      </c>
      <c r="B93" s="74" t="s">
        <v>50</v>
      </c>
      <c r="C93" s="74" t="s">
        <v>51</v>
      </c>
      <c r="D93" s="74" t="s">
        <v>52</v>
      </c>
      <c r="E93" s="74" t="s">
        <v>53</v>
      </c>
      <c r="F93" s="74" t="s">
        <v>54</v>
      </c>
      <c r="G93" s="74" t="s">
        <v>55</v>
      </c>
      <c r="H93" s="74" t="s">
        <v>28</v>
      </c>
      <c r="I93" s="74" t="s">
        <v>24</v>
      </c>
      <c r="J93" s="74" t="s">
        <v>21</v>
      </c>
      <c r="K93" s="75" t="s">
        <v>56</v>
      </c>
      <c r="L93" s="74" t="s">
        <v>57</v>
      </c>
      <c r="M93" s="74" t="s">
        <v>58</v>
      </c>
      <c r="N93" s="74" t="s">
        <v>59</v>
      </c>
      <c r="O93" s="76" t="s">
        <v>60</v>
      </c>
      <c r="P93" s="78"/>
    </row>
    <row r="94" spans="1:16" ht="11.25" customHeight="1">
      <c r="A94" s="70">
        <v>1</v>
      </c>
      <c r="B94" s="86" t="s">
        <v>44</v>
      </c>
      <c r="C94" s="87" t="s">
        <v>45</v>
      </c>
      <c r="D94" s="88">
        <v>2858</v>
      </c>
      <c r="E94" s="88" t="s">
        <v>61</v>
      </c>
      <c r="F94" s="88" t="s">
        <v>119</v>
      </c>
      <c r="G94" s="82">
        <v>25</v>
      </c>
      <c r="H94" s="82">
        <v>23</v>
      </c>
      <c r="I94" s="82">
        <v>24</v>
      </c>
      <c r="J94" s="82">
        <v>23</v>
      </c>
      <c r="K94" s="83">
        <f>SUM(G94:J94)</f>
        <v>95</v>
      </c>
      <c r="L94" s="70">
        <f>IF(ROUND(64+(+$O$1-$O94)/0.25,0)&gt;0,ROUND(64+(+$O$1-$O94)/0.25,0),0)</f>
        <v>59</v>
      </c>
      <c r="M94" s="84">
        <f>MAX($G94:$J94)-MIN($G94:$J94)</f>
        <v>2</v>
      </c>
      <c r="N94" s="84">
        <f>LARGE($G94:$J94,2)-SMALL($G94:$J94,2)</f>
        <v>1</v>
      </c>
      <c r="O94" s="85">
        <f>K94/4</f>
        <v>23.75</v>
      </c>
      <c r="P94" s="78"/>
    </row>
    <row r="95" spans="1:16" ht="11.25" customHeight="1">
      <c r="A95" s="70">
        <v>2</v>
      </c>
      <c r="B95" s="86" t="s">
        <v>46</v>
      </c>
      <c r="C95" s="87" t="s">
        <v>23</v>
      </c>
      <c r="D95" s="88">
        <v>2789</v>
      </c>
      <c r="E95" s="88">
        <v>1</v>
      </c>
      <c r="F95" s="88" t="s">
        <v>119</v>
      </c>
      <c r="G95" s="82">
        <v>23</v>
      </c>
      <c r="H95" s="82">
        <v>28</v>
      </c>
      <c r="I95" s="82">
        <v>27</v>
      </c>
      <c r="J95" s="82">
        <v>25</v>
      </c>
      <c r="K95" s="83">
        <f>SUM(G95:J95)</f>
        <v>103</v>
      </c>
      <c r="L95" s="70">
        <f>IF(ROUND(64+(+$O$1-$O95)/0.25,0)&gt;0,ROUND(64+(+$O$1-$O95)/0.25,0),0)</f>
        <v>51</v>
      </c>
      <c r="M95" s="84">
        <f>MAX($G95:$J95)-MIN($G95:$J95)</f>
        <v>5</v>
      </c>
      <c r="N95" s="84">
        <f>LARGE($G95:$J95,2)-SMALL($G95:$J95,2)</f>
        <v>2</v>
      </c>
      <c r="O95" s="85">
        <f>K95/4</f>
        <v>25.75</v>
      </c>
      <c r="P95" s="78"/>
    </row>
    <row r="96" spans="1:16" ht="11.25" customHeight="1">
      <c r="A96" s="70">
        <v>3</v>
      </c>
      <c r="B96" s="86" t="s">
        <v>47</v>
      </c>
      <c r="C96" s="87" t="s">
        <v>23</v>
      </c>
      <c r="D96" s="88">
        <v>3036</v>
      </c>
      <c r="E96" s="88">
        <v>5</v>
      </c>
      <c r="F96" s="88" t="s">
        <v>119</v>
      </c>
      <c r="G96" s="70">
        <v>28</v>
      </c>
      <c r="H96" s="70">
        <v>26</v>
      </c>
      <c r="I96" s="70">
        <v>27</v>
      </c>
      <c r="J96" s="70">
        <v>26</v>
      </c>
      <c r="K96" s="83">
        <f>SUM(G96:J96)</f>
        <v>107</v>
      </c>
      <c r="L96" s="70">
        <f>IF(ROUND(64+(+$O$1-$O96)/0.25,0)&gt;0,ROUND(64+(+$O$1-$O96)/0.25,0),0)</f>
        <v>47</v>
      </c>
      <c r="M96" s="84">
        <f>MAX($G96:$J96)-MIN($G96:$J96)</f>
        <v>2</v>
      </c>
      <c r="N96" s="84">
        <f>LARGE($G96:$J96,2)-SMALL($G96:$J96,2)</f>
        <v>1</v>
      </c>
      <c r="O96" s="85">
        <f>K96/4</f>
        <v>26.75</v>
      </c>
      <c r="P96" s="78"/>
    </row>
    <row r="97" spans="1:16" ht="11.25" customHeight="1">
      <c r="A97" s="70">
        <v>4</v>
      </c>
      <c r="B97" s="86" t="s">
        <v>82</v>
      </c>
      <c r="C97" s="87" t="s">
        <v>45</v>
      </c>
      <c r="D97" s="88">
        <v>2917</v>
      </c>
      <c r="E97" s="88">
        <v>5</v>
      </c>
      <c r="F97" s="88" t="s">
        <v>119</v>
      </c>
      <c r="G97" s="82">
        <v>39</v>
      </c>
      <c r="H97" s="82">
        <v>34</v>
      </c>
      <c r="I97" s="82">
        <v>31</v>
      </c>
      <c r="J97" s="82">
        <v>33</v>
      </c>
      <c r="K97" s="83">
        <f>SUM(G97:J97)</f>
        <v>137</v>
      </c>
      <c r="L97" s="70">
        <f>IF(ROUND(64+(+$O$1-$O97)/0.25,0)&gt;0,ROUND(64+(+$O$1-$O97)/0.25,0),0)</f>
        <v>17</v>
      </c>
      <c r="M97" s="84">
        <f>MAX($G97:$J97)-MIN($G97:$J97)</f>
        <v>8</v>
      </c>
      <c r="N97" s="84">
        <f>LARGE($G97:$J97,2)-SMALL($G97:$J97,2)</f>
        <v>1</v>
      </c>
      <c r="O97" s="85">
        <f>K97/4</f>
        <v>34.25</v>
      </c>
      <c r="P97" s="78"/>
    </row>
    <row r="98" spans="1:16" ht="11.25" customHeight="1">
      <c r="A98" s="70">
        <v>5</v>
      </c>
      <c r="B98" s="86" t="s">
        <v>84</v>
      </c>
      <c r="C98" s="87" t="s">
        <v>39</v>
      </c>
      <c r="D98" s="88">
        <v>3233</v>
      </c>
      <c r="E98" s="88" t="s">
        <v>71</v>
      </c>
      <c r="F98" s="88" t="s">
        <v>119</v>
      </c>
      <c r="G98" s="82">
        <v>41</v>
      </c>
      <c r="H98" s="82">
        <v>40</v>
      </c>
      <c r="I98" s="82">
        <v>43</v>
      </c>
      <c r="J98" s="82">
        <v>41</v>
      </c>
      <c r="K98" s="83">
        <f>SUM(G98:J98)</f>
        <v>165</v>
      </c>
      <c r="L98" s="70">
        <f>IF(ROUND(64+(+$O$1-$O98)/0.25,0)&gt;0,ROUND(64+(+$O$1-$O98)/0.25,0),0)</f>
        <v>0</v>
      </c>
      <c r="M98" s="84">
        <f>MAX($G98:$J98)-MIN($G98:$J98)</f>
        <v>3</v>
      </c>
      <c r="N98" s="84">
        <f>LARGE($G98:$J98,2)-SMALL($G98:$J98,2)</f>
        <v>0</v>
      </c>
      <c r="O98" s="85">
        <f>K98/4</f>
        <v>41.25</v>
      </c>
      <c r="P98" s="78"/>
    </row>
    <row r="99" spans="2:15" ht="11.25" customHeight="1">
      <c r="B99" s="42"/>
      <c r="C99" s="42"/>
      <c r="H99" s="42"/>
      <c r="I99" s="42"/>
      <c r="K99" s="101"/>
      <c r="M99" s="84"/>
      <c r="N99" s="84"/>
      <c r="O99" s="84"/>
    </row>
    <row r="100" spans="2:15" ht="11.25" customHeight="1">
      <c r="B100" s="42"/>
      <c r="C100" s="42"/>
      <c r="H100" s="42"/>
      <c r="I100" s="42"/>
      <c r="K100" s="101"/>
      <c r="M100" s="84"/>
      <c r="N100" s="84"/>
      <c r="O100" s="84"/>
    </row>
    <row r="101" spans="2:15" ht="11.25" customHeight="1">
      <c r="B101" s="42"/>
      <c r="C101" s="42"/>
      <c r="H101" s="42"/>
      <c r="I101" s="42"/>
      <c r="K101" s="101"/>
      <c r="M101" s="84"/>
      <c r="N101" s="84"/>
      <c r="O101" s="84"/>
    </row>
    <row r="102" spans="2:15" ht="11.25" customHeight="1">
      <c r="B102" s="42"/>
      <c r="C102" s="42"/>
      <c r="H102" s="42"/>
      <c r="I102" s="42"/>
      <c r="K102" s="101"/>
      <c r="M102" s="84"/>
      <c r="N102" s="84"/>
      <c r="O102" s="84"/>
    </row>
    <row r="103" spans="2:15" ht="11.25" customHeight="1">
      <c r="B103" s="42"/>
      <c r="C103" s="42"/>
      <c r="H103" s="42"/>
      <c r="I103" s="42"/>
      <c r="K103" s="101"/>
      <c r="M103" s="84"/>
      <c r="N103" s="84"/>
      <c r="O103" s="84"/>
    </row>
    <row r="104" spans="2:15" ht="11.25" customHeight="1">
      <c r="B104" s="42"/>
      <c r="C104" s="42"/>
      <c r="H104" s="42"/>
      <c r="I104" s="42"/>
      <c r="K104" s="101"/>
      <c r="M104" s="84"/>
      <c r="N104" s="84"/>
      <c r="O104" s="84"/>
    </row>
    <row r="105" spans="2:15" ht="11.25" customHeight="1">
      <c r="B105" s="42"/>
      <c r="C105" s="42"/>
      <c r="H105" s="42"/>
      <c r="I105" s="42"/>
      <c r="K105" s="101"/>
      <c r="M105" s="84"/>
      <c r="N105" s="84"/>
      <c r="O105" s="84"/>
    </row>
    <row r="106" spans="2:15" ht="11.25" customHeight="1">
      <c r="B106" s="42"/>
      <c r="C106" s="42"/>
      <c r="H106" s="42"/>
      <c r="I106" s="42"/>
      <c r="K106" s="101"/>
      <c r="M106" s="84"/>
      <c r="N106" s="84"/>
      <c r="O106" s="84"/>
    </row>
    <row r="107" spans="2:15" ht="11.25" customHeight="1">
      <c r="B107" s="42"/>
      <c r="C107" s="42"/>
      <c r="H107" s="42"/>
      <c r="I107" s="42"/>
      <c r="K107" s="101"/>
      <c r="M107" s="84"/>
      <c r="N107" s="84"/>
      <c r="O107" s="84"/>
    </row>
    <row r="108" spans="2:15" ht="11.25" customHeight="1">
      <c r="B108" s="42"/>
      <c r="C108" s="42"/>
      <c r="H108" s="42"/>
      <c r="I108" s="42"/>
      <c r="K108" s="101"/>
      <c r="M108" s="84"/>
      <c r="N108" s="84"/>
      <c r="O108" s="84"/>
    </row>
    <row r="109" spans="2:15" ht="11.25" customHeight="1">
      <c r="B109" s="42"/>
      <c r="C109" s="42"/>
      <c r="H109" s="42"/>
      <c r="I109" s="42"/>
      <c r="K109" s="101"/>
      <c r="M109" s="84"/>
      <c r="N109" s="84"/>
      <c r="O109" s="84"/>
    </row>
    <row r="110" spans="2:15" ht="11.25" customHeight="1">
      <c r="B110" s="42"/>
      <c r="C110" s="42"/>
      <c r="H110" s="42"/>
      <c r="I110" s="42"/>
      <c r="K110" s="101"/>
      <c r="M110" s="84"/>
      <c r="N110" s="84"/>
      <c r="O110" s="84"/>
    </row>
    <row r="111" spans="2:15" ht="11.25" customHeight="1">
      <c r="B111" s="42"/>
      <c r="C111" s="42"/>
      <c r="H111" s="42"/>
      <c r="I111" s="42"/>
      <c r="K111" s="101"/>
      <c r="M111" s="84"/>
      <c r="N111" s="84"/>
      <c r="O111" s="84"/>
    </row>
    <row r="112" spans="2:15" ht="11.25" customHeight="1">
      <c r="B112" s="42"/>
      <c r="C112" s="42"/>
      <c r="H112" s="42"/>
      <c r="I112" s="42"/>
      <c r="K112" s="101"/>
      <c r="M112" s="84"/>
      <c r="N112" s="84"/>
      <c r="O112" s="84"/>
    </row>
    <row r="113" spans="2:15" ht="11.25" customHeight="1">
      <c r="B113" s="42"/>
      <c r="C113" s="42"/>
      <c r="H113" s="42"/>
      <c r="I113" s="42"/>
      <c r="K113" s="101"/>
      <c r="M113" s="84"/>
      <c r="N113" s="84"/>
      <c r="O113" s="84"/>
    </row>
    <row r="114" spans="2:15" ht="11.25" customHeight="1">
      <c r="B114" s="42"/>
      <c r="C114" s="42"/>
      <c r="H114" s="42"/>
      <c r="I114" s="42"/>
      <c r="K114" s="101"/>
      <c r="M114" s="84"/>
      <c r="N114" s="84"/>
      <c r="O114" s="84"/>
    </row>
    <row r="115" spans="2:15" ht="11.25" customHeight="1">
      <c r="B115" s="42"/>
      <c r="C115" s="42"/>
      <c r="H115" s="42"/>
      <c r="I115" s="42"/>
      <c r="K115" s="101"/>
      <c r="M115" s="84"/>
      <c r="N115" s="84"/>
      <c r="O115" s="84"/>
    </row>
    <row r="116" spans="2:15" ht="11.25" customHeight="1">
      <c r="B116" s="42"/>
      <c r="C116" s="42"/>
      <c r="H116" s="42"/>
      <c r="I116" s="42"/>
      <c r="K116" s="101"/>
      <c r="M116" s="84"/>
      <c r="N116" s="84"/>
      <c r="O116" s="84"/>
    </row>
    <row r="117" spans="2:15" ht="11.25" customHeight="1">
      <c r="B117" s="42"/>
      <c r="C117" s="42"/>
      <c r="H117" s="42"/>
      <c r="I117" s="42"/>
      <c r="K117" s="101"/>
      <c r="M117" s="84"/>
      <c r="N117" s="84"/>
      <c r="O117" s="84"/>
    </row>
    <row r="118" spans="2:15" ht="11.25" customHeight="1">
      <c r="B118" s="42"/>
      <c r="C118" s="42"/>
      <c r="H118" s="42"/>
      <c r="I118" s="42"/>
      <c r="K118" s="101"/>
      <c r="M118" s="84"/>
      <c r="N118" s="84"/>
      <c r="O118" s="84"/>
    </row>
    <row r="119" spans="2:15" ht="11.25" customHeight="1">
      <c r="B119" s="42"/>
      <c r="C119" s="42"/>
      <c r="H119" s="42"/>
      <c r="I119" s="42"/>
      <c r="K119" s="101"/>
      <c r="M119" s="84"/>
      <c r="N119" s="84"/>
      <c r="O119" s="84"/>
    </row>
    <row r="120" spans="2:15" ht="11.25" customHeight="1">
      <c r="B120" s="42"/>
      <c r="C120" s="42"/>
      <c r="H120" s="42"/>
      <c r="I120" s="42"/>
      <c r="K120" s="101"/>
      <c r="M120" s="84"/>
      <c r="N120" s="84"/>
      <c r="O120" s="84"/>
    </row>
    <row r="121" spans="2:15" ht="11.25" customHeight="1">
      <c r="B121" s="42"/>
      <c r="C121" s="42"/>
      <c r="H121" s="42"/>
      <c r="I121" s="42"/>
      <c r="K121" s="101"/>
      <c r="M121" s="84"/>
      <c r="N121" s="84"/>
      <c r="O121" s="84"/>
    </row>
    <row r="122" spans="2:15" ht="11.25" customHeight="1">
      <c r="B122" s="42"/>
      <c r="C122" s="42"/>
      <c r="H122" s="42"/>
      <c r="I122" s="42"/>
      <c r="K122" s="101"/>
      <c r="M122" s="84"/>
      <c r="N122" s="84"/>
      <c r="O122" s="84"/>
    </row>
    <row r="123" spans="2:15" ht="11.25" customHeight="1">
      <c r="B123" s="42"/>
      <c r="C123" s="42"/>
      <c r="H123" s="42"/>
      <c r="I123" s="42"/>
      <c r="K123" s="101"/>
      <c r="M123" s="84"/>
      <c r="N123" s="84"/>
      <c r="O123" s="84"/>
    </row>
    <row r="124" spans="2:15" ht="11.25" customHeight="1">
      <c r="B124" s="42"/>
      <c r="C124" s="42"/>
      <c r="H124" s="42"/>
      <c r="I124" s="42"/>
      <c r="K124" s="101"/>
      <c r="M124" s="84"/>
      <c r="N124" s="84"/>
      <c r="O124" s="84"/>
    </row>
    <row r="125" spans="2:15" ht="11.25" customHeight="1">
      <c r="B125" s="42"/>
      <c r="C125" s="42"/>
      <c r="H125" s="42"/>
      <c r="I125" s="42"/>
      <c r="K125" s="101"/>
      <c r="M125" s="84"/>
      <c r="N125" s="84"/>
      <c r="O125" s="84"/>
    </row>
    <row r="126" spans="2:15" ht="11.25" customHeight="1">
      <c r="B126" s="42"/>
      <c r="C126" s="42"/>
      <c r="H126" s="42"/>
      <c r="I126" s="42"/>
      <c r="K126" s="101"/>
      <c r="M126" s="84"/>
      <c r="N126" s="84"/>
      <c r="O126" s="84"/>
    </row>
    <row r="127" spans="2:15" ht="11.25" customHeight="1">
      <c r="B127" s="42"/>
      <c r="C127" s="42"/>
      <c r="H127" s="42"/>
      <c r="I127" s="42"/>
      <c r="K127" s="101"/>
      <c r="M127" s="84"/>
      <c r="N127" s="84"/>
      <c r="O127" s="84"/>
    </row>
    <row r="128" spans="2:15" ht="11.25" customHeight="1">
      <c r="B128" s="42"/>
      <c r="C128" s="42"/>
      <c r="H128" s="42"/>
      <c r="I128" s="42"/>
      <c r="K128" s="101"/>
      <c r="M128" s="84"/>
      <c r="N128" s="84"/>
      <c r="O128" s="84"/>
    </row>
    <row r="129" spans="2:15" ht="11.25" customHeight="1">
      <c r="B129" s="42"/>
      <c r="C129" s="42"/>
      <c r="H129" s="42"/>
      <c r="I129" s="42"/>
      <c r="K129" s="101"/>
      <c r="M129" s="84"/>
      <c r="N129" s="84"/>
      <c r="O129" s="84"/>
    </row>
    <row r="130" spans="2:15" ht="11.25" customHeight="1">
      <c r="B130" s="42"/>
      <c r="C130" s="42"/>
      <c r="H130" s="42"/>
      <c r="I130" s="42"/>
      <c r="K130" s="101"/>
      <c r="M130" s="84"/>
      <c r="N130" s="84"/>
      <c r="O130" s="84"/>
    </row>
    <row r="131" spans="2:15" ht="11.25" customHeight="1">
      <c r="B131" s="42"/>
      <c r="C131" s="42"/>
      <c r="H131" s="42"/>
      <c r="I131" s="42"/>
      <c r="K131" s="101"/>
      <c r="M131" s="84"/>
      <c r="N131" s="84"/>
      <c r="O131" s="84"/>
    </row>
    <row r="132" spans="2:15" ht="11.25" customHeight="1">
      <c r="B132" s="42"/>
      <c r="C132" s="42"/>
      <c r="H132" s="42"/>
      <c r="I132" s="42"/>
      <c r="K132" s="101"/>
      <c r="M132" s="84"/>
      <c r="N132" s="84"/>
      <c r="O132" s="84"/>
    </row>
    <row r="133" spans="2:15" ht="11.25" customHeight="1">
      <c r="B133" s="42"/>
      <c r="C133" s="42"/>
      <c r="H133" s="42"/>
      <c r="I133" s="42"/>
      <c r="K133" s="101"/>
      <c r="M133" s="84"/>
      <c r="N133" s="84"/>
      <c r="O133" s="84"/>
    </row>
    <row r="134" spans="2:15" ht="11.25" customHeight="1">
      <c r="B134" s="42"/>
      <c r="C134" s="42"/>
      <c r="H134" s="42"/>
      <c r="I134" s="42"/>
      <c r="K134" s="101"/>
      <c r="M134" s="84"/>
      <c r="N134" s="84"/>
      <c r="O134" s="84"/>
    </row>
    <row r="135" spans="2:15" ht="11.25" customHeight="1">
      <c r="B135" s="42"/>
      <c r="C135" s="42"/>
      <c r="H135" s="42"/>
      <c r="I135" s="42"/>
      <c r="K135" s="101"/>
      <c r="M135" s="84"/>
      <c r="N135" s="84"/>
      <c r="O135" s="84"/>
    </row>
    <row r="136" spans="2:15" ht="11.25" customHeight="1">
      <c r="B136" s="42"/>
      <c r="C136" s="42"/>
      <c r="H136" s="42"/>
      <c r="I136" s="42"/>
      <c r="K136" s="101"/>
      <c r="M136" s="84"/>
      <c r="N136" s="84"/>
      <c r="O136" s="84"/>
    </row>
    <row r="137" spans="2:15" ht="11.25" customHeight="1">
      <c r="B137" s="42"/>
      <c r="C137" s="42"/>
      <c r="H137" s="42"/>
      <c r="I137" s="42"/>
      <c r="K137" s="101"/>
      <c r="M137" s="84"/>
      <c r="N137" s="84"/>
      <c r="O137" s="84"/>
    </row>
    <row r="138" spans="2:15" ht="11.25" customHeight="1">
      <c r="B138" s="42"/>
      <c r="C138" s="42"/>
      <c r="H138" s="42"/>
      <c r="I138" s="42"/>
      <c r="K138" s="101"/>
      <c r="M138" s="84"/>
      <c r="N138" s="84"/>
      <c r="O138" s="84"/>
    </row>
    <row r="139" spans="2:15" ht="11.25" customHeight="1">
      <c r="B139" s="42"/>
      <c r="C139" s="42"/>
      <c r="H139" s="42"/>
      <c r="I139" s="42"/>
      <c r="K139" s="101"/>
      <c r="M139" s="84"/>
      <c r="N139" s="84"/>
      <c r="O139" s="84"/>
    </row>
    <row r="140" spans="2:15" ht="11.25" customHeight="1">
      <c r="B140" s="42"/>
      <c r="C140" s="42"/>
      <c r="H140" s="42"/>
      <c r="I140" s="42"/>
      <c r="K140" s="101"/>
      <c r="M140" s="84"/>
      <c r="N140" s="84"/>
      <c r="O140" s="84"/>
    </row>
    <row r="141" spans="2:15" ht="11.25" customHeight="1">
      <c r="B141" s="42"/>
      <c r="C141" s="42"/>
      <c r="H141" s="42"/>
      <c r="I141" s="42"/>
      <c r="K141" s="101"/>
      <c r="M141" s="84"/>
      <c r="N141" s="84"/>
      <c r="O141" s="84"/>
    </row>
    <row r="142" spans="2:15" ht="11.25" customHeight="1">
      <c r="B142" s="42"/>
      <c r="C142" s="42"/>
      <c r="H142" s="42"/>
      <c r="I142" s="42"/>
      <c r="K142" s="101"/>
      <c r="M142" s="84"/>
      <c r="N142" s="84"/>
      <c r="O142" s="84"/>
    </row>
    <row r="143" spans="2:15" ht="11.25" customHeight="1">
      <c r="B143" s="42"/>
      <c r="C143" s="42"/>
      <c r="H143" s="42"/>
      <c r="I143" s="42"/>
      <c r="K143" s="101"/>
      <c r="M143" s="84"/>
      <c r="N143" s="84"/>
      <c r="O143" s="84"/>
    </row>
    <row r="144" spans="2:15" ht="11.25" customHeight="1">
      <c r="B144" s="42"/>
      <c r="C144" s="42"/>
      <c r="H144" s="42"/>
      <c r="I144" s="42"/>
      <c r="K144" s="101"/>
      <c r="M144" s="84"/>
      <c r="N144" s="84"/>
      <c r="O144" s="84"/>
    </row>
    <row r="145" spans="2:15" ht="11.25" customHeight="1">
      <c r="B145" s="42"/>
      <c r="C145" s="42"/>
      <c r="H145" s="42"/>
      <c r="I145" s="42"/>
      <c r="K145" s="101"/>
      <c r="M145" s="84"/>
      <c r="N145" s="84"/>
      <c r="O145" s="84"/>
    </row>
    <row r="146" spans="2:15" ht="11.25" customHeight="1">
      <c r="B146" s="42"/>
      <c r="C146" s="42"/>
      <c r="H146" s="42"/>
      <c r="I146" s="42"/>
      <c r="K146" s="101"/>
      <c r="M146" s="84"/>
      <c r="N146" s="84"/>
      <c r="O146" s="84"/>
    </row>
    <row r="147" spans="2:15" ht="11.25" customHeight="1">
      <c r="B147" s="42"/>
      <c r="C147" s="42"/>
      <c r="H147" s="42"/>
      <c r="I147" s="42"/>
      <c r="K147" s="101"/>
      <c r="M147" s="84"/>
      <c r="N147" s="84"/>
      <c r="O147" s="84"/>
    </row>
    <row r="148" spans="2:15" ht="11.25" customHeight="1">
      <c r="B148" s="42"/>
      <c r="C148" s="42"/>
      <c r="H148" s="42"/>
      <c r="I148" s="42"/>
      <c r="K148" s="101"/>
      <c r="M148" s="84"/>
      <c r="N148" s="84"/>
      <c r="O148" s="84"/>
    </row>
    <row r="149" spans="2:15" ht="11.25" customHeight="1">
      <c r="B149" s="42"/>
      <c r="C149" s="42"/>
      <c r="H149" s="42"/>
      <c r="I149" s="42"/>
      <c r="K149" s="101"/>
      <c r="M149" s="84"/>
      <c r="N149" s="84"/>
      <c r="O149" s="84"/>
    </row>
    <row r="150" spans="2:15" ht="11.25" customHeight="1">
      <c r="B150" s="42"/>
      <c r="C150" s="42"/>
      <c r="H150" s="42"/>
      <c r="I150" s="42"/>
      <c r="K150" s="101"/>
      <c r="M150" s="84"/>
      <c r="N150" s="84"/>
      <c r="O150" s="84"/>
    </row>
    <row r="151" spans="2:15" ht="11.25" customHeight="1">
      <c r="B151" s="42"/>
      <c r="C151" s="42"/>
      <c r="H151" s="42"/>
      <c r="I151" s="42"/>
      <c r="K151" s="101"/>
      <c r="M151" s="84"/>
      <c r="N151" s="84"/>
      <c r="O151" s="84"/>
    </row>
    <row r="152" spans="2:15" ht="11.25" customHeight="1">
      <c r="B152" s="42"/>
      <c r="C152" s="42"/>
      <c r="H152" s="42"/>
      <c r="I152" s="42"/>
      <c r="K152" s="101"/>
      <c r="M152" s="84"/>
      <c r="N152" s="84"/>
      <c r="O152" s="84"/>
    </row>
    <row r="153" spans="2:15" ht="11.25" customHeight="1">
      <c r="B153" s="42"/>
      <c r="C153" s="42"/>
      <c r="H153" s="42"/>
      <c r="I153" s="42"/>
      <c r="K153" s="101"/>
      <c r="M153" s="84"/>
      <c r="N153" s="84"/>
      <c r="O153" s="84"/>
    </row>
    <row r="154" spans="2:15" ht="11.25" customHeight="1">
      <c r="B154" s="42"/>
      <c r="C154" s="42"/>
      <c r="H154" s="42"/>
      <c r="I154" s="42"/>
      <c r="K154" s="101"/>
      <c r="M154" s="84"/>
      <c r="N154" s="84"/>
      <c r="O154" s="84"/>
    </row>
    <row r="155" spans="2:15" ht="11.25" customHeight="1">
      <c r="B155" s="42"/>
      <c r="C155" s="42"/>
      <c r="H155" s="42"/>
      <c r="I155" s="42"/>
      <c r="K155" s="101"/>
      <c r="M155" s="84"/>
      <c r="N155" s="84"/>
      <c r="O155" s="84"/>
    </row>
    <row r="156" spans="2:15" ht="11.25" customHeight="1">
      <c r="B156" s="42"/>
      <c r="C156" s="42"/>
      <c r="H156" s="42"/>
      <c r="I156" s="42"/>
      <c r="K156" s="101"/>
      <c r="M156" s="84"/>
      <c r="N156" s="84"/>
      <c r="O156" s="84"/>
    </row>
    <row r="157" spans="2:15" ht="11.25" customHeight="1">
      <c r="B157" s="42"/>
      <c r="C157" s="42"/>
      <c r="H157" s="42"/>
      <c r="I157" s="42"/>
      <c r="K157" s="101"/>
      <c r="M157" s="84"/>
      <c r="N157" s="84"/>
      <c r="O157" s="84"/>
    </row>
    <row r="158" spans="2:15" ht="11.25" customHeight="1">
      <c r="B158" s="42"/>
      <c r="C158" s="42"/>
      <c r="H158" s="42"/>
      <c r="I158" s="42"/>
      <c r="K158" s="101"/>
      <c r="M158" s="84"/>
      <c r="N158" s="84"/>
      <c r="O158" s="84"/>
    </row>
    <row r="159" spans="2:15" ht="11.25" customHeight="1">
      <c r="B159" s="42"/>
      <c r="C159" s="42"/>
      <c r="H159" s="42"/>
      <c r="I159" s="42"/>
      <c r="K159" s="101"/>
      <c r="M159" s="84"/>
      <c r="N159" s="84"/>
      <c r="O159" s="84"/>
    </row>
    <row r="160" spans="2:15" ht="11.25" customHeight="1">
      <c r="B160" s="42"/>
      <c r="C160" s="42"/>
      <c r="H160" s="42"/>
      <c r="I160" s="42"/>
      <c r="K160" s="101"/>
      <c r="M160" s="84"/>
      <c r="N160" s="84"/>
      <c r="O160" s="84"/>
    </row>
    <row r="161" spans="2:15" ht="11.25" customHeight="1">
      <c r="B161" s="42"/>
      <c r="C161" s="42"/>
      <c r="H161" s="42"/>
      <c r="I161" s="42"/>
      <c r="K161" s="101"/>
      <c r="M161" s="84"/>
      <c r="N161" s="84"/>
      <c r="O161" s="84"/>
    </row>
    <row r="162" spans="2:15" ht="11.25" customHeight="1">
      <c r="B162" s="42"/>
      <c r="C162" s="42"/>
      <c r="H162" s="42"/>
      <c r="I162" s="42"/>
      <c r="K162" s="101"/>
      <c r="M162" s="84"/>
      <c r="N162" s="84"/>
      <c r="O162" s="84"/>
    </row>
    <row r="163" spans="2:15" ht="11.25" customHeight="1">
      <c r="B163" s="42"/>
      <c r="C163" s="42"/>
      <c r="H163" s="42"/>
      <c r="I163" s="42"/>
      <c r="K163" s="101"/>
      <c r="M163" s="84"/>
      <c r="N163" s="84"/>
      <c r="O163" s="84"/>
    </row>
    <row r="164" spans="2:15" ht="11.25" customHeight="1">
      <c r="B164" s="42"/>
      <c r="C164" s="42"/>
      <c r="H164" s="42"/>
      <c r="I164" s="42"/>
      <c r="K164" s="101"/>
      <c r="M164" s="84"/>
      <c r="N164" s="84"/>
      <c r="O164" s="84"/>
    </row>
    <row r="165" spans="2:15" ht="11.25" customHeight="1">
      <c r="B165" s="42"/>
      <c r="C165" s="42"/>
      <c r="H165" s="42"/>
      <c r="I165" s="42"/>
      <c r="K165" s="101"/>
      <c r="M165" s="84"/>
      <c r="N165" s="84"/>
      <c r="O165" s="84"/>
    </row>
    <row r="166" spans="2:15" ht="11.25" customHeight="1">
      <c r="B166" s="42"/>
      <c r="C166" s="42"/>
      <c r="H166" s="42"/>
      <c r="I166" s="42"/>
      <c r="K166" s="101"/>
      <c r="M166" s="84"/>
      <c r="N166" s="84"/>
      <c r="O166" s="84"/>
    </row>
    <row r="167" spans="2:15" ht="11.25" customHeight="1">
      <c r="B167" s="42"/>
      <c r="C167" s="42"/>
      <c r="H167" s="42"/>
      <c r="I167" s="42"/>
      <c r="K167" s="101"/>
      <c r="M167" s="84"/>
      <c r="N167" s="84"/>
      <c r="O167" s="84"/>
    </row>
    <row r="168" spans="2:15" ht="11.25" customHeight="1">
      <c r="B168" s="42"/>
      <c r="C168" s="42"/>
      <c r="H168" s="42"/>
      <c r="I168" s="42"/>
      <c r="K168" s="101"/>
      <c r="M168" s="84"/>
      <c r="N168" s="84"/>
      <c r="O168" s="84"/>
    </row>
    <row r="169" spans="2:15" ht="11.25" customHeight="1">
      <c r="B169" s="42"/>
      <c r="C169" s="42"/>
      <c r="H169" s="42"/>
      <c r="I169" s="42"/>
      <c r="K169" s="101"/>
      <c r="M169" s="84"/>
      <c r="N169" s="84"/>
      <c r="O169" s="84"/>
    </row>
    <row r="170" spans="2:15" ht="11.25" customHeight="1">
      <c r="B170" s="42"/>
      <c r="C170" s="42"/>
      <c r="H170" s="42"/>
      <c r="I170" s="42"/>
      <c r="K170" s="101"/>
      <c r="M170" s="84"/>
      <c r="N170" s="84"/>
      <c r="O170" s="84"/>
    </row>
    <row r="171" spans="2:15" ht="11.25" customHeight="1">
      <c r="B171" s="42"/>
      <c r="C171" s="42"/>
      <c r="H171" s="42"/>
      <c r="I171" s="42"/>
      <c r="K171" s="101"/>
      <c r="M171" s="84"/>
      <c r="N171" s="84"/>
      <c r="O171" s="84"/>
    </row>
    <row r="172" spans="2:15" ht="11.25" customHeight="1">
      <c r="B172" s="42"/>
      <c r="C172" s="42"/>
      <c r="H172" s="42"/>
      <c r="I172" s="42"/>
      <c r="K172" s="101"/>
      <c r="M172" s="84"/>
      <c r="N172" s="84"/>
      <c r="O172" s="84"/>
    </row>
    <row r="173" spans="2:15" ht="11.25" customHeight="1">
      <c r="B173" s="42"/>
      <c r="C173" s="42"/>
      <c r="H173" s="42"/>
      <c r="I173" s="42"/>
      <c r="K173" s="101"/>
      <c r="M173" s="84"/>
      <c r="N173" s="84"/>
      <c r="O173" s="84"/>
    </row>
    <row r="174" spans="2:15" ht="11.25" customHeight="1">
      <c r="B174" s="42"/>
      <c r="C174" s="42"/>
      <c r="H174" s="42"/>
      <c r="I174" s="42"/>
      <c r="K174" s="101"/>
      <c r="M174" s="84"/>
      <c r="N174" s="84"/>
      <c r="O174" s="84"/>
    </row>
    <row r="175" spans="2:15" ht="11.25" customHeight="1">
      <c r="B175" s="42"/>
      <c r="C175" s="42"/>
      <c r="H175" s="42"/>
      <c r="I175" s="42"/>
      <c r="K175" s="101"/>
      <c r="M175" s="84"/>
      <c r="N175" s="84"/>
      <c r="O175" s="84"/>
    </row>
    <row r="176" spans="2:15" ht="11.25" customHeight="1">
      <c r="B176" s="42"/>
      <c r="C176" s="42"/>
      <c r="H176" s="42"/>
      <c r="I176" s="42"/>
      <c r="K176" s="101"/>
      <c r="M176" s="84"/>
      <c r="N176" s="84"/>
      <c r="O176" s="84"/>
    </row>
    <row r="177" spans="2:15" ht="11.25" customHeight="1">
      <c r="B177" s="42"/>
      <c r="C177" s="42"/>
      <c r="H177" s="42"/>
      <c r="I177" s="42"/>
      <c r="K177" s="101"/>
      <c r="M177" s="84"/>
      <c r="N177" s="84"/>
      <c r="O177" s="84"/>
    </row>
    <row r="178" spans="2:15" ht="11.25" customHeight="1">
      <c r="B178" s="42"/>
      <c r="C178" s="42"/>
      <c r="H178" s="42"/>
      <c r="I178" s="42"/>
      <c r="K178" s="101"/>
      <c r="M178" s="84"/>
      <c r="N178" s="84"/>
      <c r="O178" s="84"/>
    </row>
    <row r="179" spans="2:15" ht="11.25" customHeight="1">
      <c r="B179" s="42"/>
      <c r="C179" s="42"/>
      <c r="H179" s="42"/>
      <c r="I179" s="42"/>
      <c r="K179" s="101"/>
      <c r="M179" s="84"/>
      <c r="N179" s="84"/>
      <c r="O179" s="84"/>
    </row>
    <row r="180" spans="2:15" ht="11.25" customHeight="1">
      <c r="B180" s="42"/>
      <c r="C180" s="42"/>
      <c r="H180" s="42"/>
      <c r="I180" s="42"/>
      <c r="K180" s="101"/>
      <c r="M180" s="84"/>
      <c r="N180" s="84"/>
      <c r="O180" s="84"/>
    </row>
    <row r="181" spans="2:15" ht="11.25" customHeight="1">
      <c r="B181" s="42"/>
      <c r="C181" s="42"/>
      <c r="H181" s="42"/>
      <c r="I181" s="42"/>
      <c r="K181" s="101"/>
      <c r="M181" s="84"/>
      <c r="N181" s="84"/>
      <c r="O181" s="84"/>
    </row>
    <row r="182" spans="2:15" ht="11.25" customHeight="1">
      <c r="B182" s="42"/>
      <c r="C182" s="42"/>
      <c r="H182" s="42"/>
      <c r="I182" s="42"/>
      <c r="K182" s="101"/>
      <c r="M182" s="84"/>
      <c r="N182" s="84"/>
      <c r="O182" s="84"/>
    </row>
    <row r="183" spans="2:15" ht="11.25" customHeight="1">
      <c r="B183" s="42"/>
      <c r="C183" s="42"/>
      <c r="H183" s="42"/>
      <c r="I183" s="42"/>
      <c r="K183" s="101"/>
      <c r="M183" s="84"/>
      <c r="N183" s="84"/>
      <c r="O183" s="84"/>
    </row>
    <row r="184" spans="2:15" ht="11.25" customHeight="1">
      <c r="B184" s="42"/>
      <c r="C184" s="42"/>
      <c r="H184" s="42"/>
      <c r="I184" s="42"/>
      <c r="K184" s="101"/>
      <c r="M184" s="84"/>
      <c r="N184" s="84"/>
      <c r="O184" s="84"/>
    </row>
    <row r="185" spans="2:15" ht="11.25" customHeight="1">
      <c r="B185" s="42"/>
      <c r="C185" s="42"/>
      <c r="H185" s="42"/>
      <c r="I185" s="42"/>
      <c r="K185" s="101"/>
      <c r="M185" s="84"/>
      <c r="N185" s="84"/>
      <c r="O185" s="84"/>
    </row>
    <row r="186" spans="2:15" ht="11.25" customHeight="1">
      <c r="B186" s="42"/>
      <c r="C186" s="42"/>
      <c r="H186" s="42"/>
      <c r="I186" s="42"/>
      <c r="K186" s="101"/>
      <c r="M186" s="84"/>
      <c r="N186" s="84"/>
      <c r="O186" s="84"/>
    </row>
    <row r="187" spans="2:15" ht="11.25" customHeight="1">
      <c r="B187" s="42"/>
      <c r="C187" s="42"/>
      <c r="H187" s="42"/>
      <c r="I187" s="42"/>
      <c r="K187" s="101"/>
      <c r="M187" s="84"/>
      <c r="N187" s="84"/>
      <c r="O187" s="84"/>
    </row>
    <row r="188" spans="2:15" ht="11.25" customHeight="1">
      <c r="B188" s="42"/>
      <c r="C188" s="42"/>
      <c r="H188" s="42"/>
      <c r="I188" s="42"/>
      <c r="K188" s="101"/>
      <c r="M188" s="84"/>
      <c r="N188" s="84"/>
      <c r="O188" s="84"/>
    </row>
    <row r="189" spans="2:15" ht="11.25" customHeight="1">
      <c r="B189" s="42"/>
      <c r="C189" s="42"/>
      <c r="H189" s="42"/>
      <c r="I189" s="42"/>
      <c r="K189" s="101"/>
      <c r="M189" s="84"/>
      <c r="N189" s="84"/>
      <c r="O189" s="84"/>
    </row>
    <row r="190" spans="2:15" ht="11.25" customHeight="1">
      <c r="B190" s="42"/>
      <c r="C190" s="42"/>
      <c r="H190" s="42"/>
      <c r="I190" s="42"/>
      <c r="K190" s="101"/>
      <c r="M190" s="84"/>
      <c r="N190" s="84"/>
      <c r="O190" s="84"/>
    </row>
    <row r="191" spans="2:15" ht="11.25" customHeight="1">
      <c r="B191" s="42"/>
      <c r="C191" s="42"/>
      <c r="H191" s="42"/>
      <c r="I191" s="42"/>
      <c r="K191" s="101"/>
      <c r="M191" s="84"/>
      <c r="N191" s="84"/>
      <c r="O191" s="84"/>
    </row>
    <row r="192" spans="2:15" ht="11.25" customHeight="1">
      <c r="B192" s="42"/>
      <c r="C192" s="42"/>
      <c r="H192" s="42"/>
      <c r="I192" s="42"/>
      <c r="K192" s="101"/>
      <c r="M192" s="84"/>
      <c r="N192" s="84"/>
      <c r="O192" s="84"/>
    </row>
    <row r="193" spans="2:15" ht="11.25" customHeight="1">
      <c r="B193" s="42"/>
      <c r="C193" s="42"/>
      <c r="H193" s="42"/>
      <c r="I193" s="42"/>
      <c r="K193" s="101"/>
      <c r="M193" s="84"/>
      <c r="N193" s="84"/>
      <c r="O193" s="84"/>
    </row>
    <row r="194" spans="2:15" ht="11.25" customHeight="1">
      <c r="B194" s="42"/>
      <c r="C194" s="42"/>
      <c r="H194" s="42"/>
      <c r="I194" s="42"/>
      <c r="K194" s="101"/>
      <c r="M194" s="84"/>
      <c r="N194" s="84"/>
      <c r="O194" s="84"/>
    </row>
    <row r="195" spans="2:15" ht="11.25" customHeight="1">
      <c r="B195" s="42"/>
      <c r="C195" s="42"/>
      <c r="H195" s="42"/>
      <c r="I195" s="42"/>
      <c r="K195" s="101"/>
      <c r="M195" s="84"/>
      <c r="N195" s="84"/>
      <c r="O195" s="84"/>
    </row>
    <row r="196" spans="2:15" ht="11.25" customHeight="1">
      <c r="B196" s="42"/>
      <c r="C196" s="42"/>
      <c r="H196" s="42"/>
      <c r="I196" s="42"/>
      <c r="K196" s="101"/>
      <c r="M196" s="84"/>
      <c r="N196" s="84"/>
      <c r="O196" s="84"/>
    </row>
    <row r="197" spans="2:15" ht="11.25" customHeight="1">
      <c r="B197" s="42"/>
      <c r="C197" s="42"/>
      <c r="H197" s="42"/>
      <c r="I197" s="42"/>
      <c r="K197" s="101"/>
      <c r="M197" s="84"/>
      <c r="N197" s="84"/>
      <c r="O197" s="84"/>
    </row>
    <row r="198" spans="2:15" ht="11.25" customHeight="1">
      <c r="B198" s="42"/>
      <c r="C198" s="42"/>
      <c r="H198" s="42"/>
      <c r="I198" s="42"/>
      <c r="K198" s="101"/>
      <c r="M198" s="84"/>
      <c r="N198" s="84"/>
      <c r="O198" s="84"/>
    </row>
    <row r="199" spans="2:15" ht="11.25" customHeight="1">
      <c r="B199" s="42"/>
      <c r="C199" s="42"/>
      <c r="H199" s="42"/>
      <c r="I199" s="42"/>
      <c r="K199" s="101"/>
      <c r="M199" s="84"/>
      <c r="N199" s="84"/>
      <c r="O199" s="84"/>
    </row>
    <row r="200" spans="2:15" ht="11.25" customHeight="1">
      <c r="B200" s="42"/>
      <c r="C200" s="42"/>
      <c r="H200" s="42"/>
      <c r="I200" s="42"/>
      <c r="K200" s="101"/>
      <c r="M200" s="84"/>
      <c r="N200" s="84"/>
      <c r="O200" s="84"/>
    </row>
    <row r="201" spans="2:15" ht="11.25" customHeight="1">
      <c r="B201" s="42"/>
      <c r="C201" s="42"/>
      <c r="H201" s="42"/>
      <c r="I201" s="42"/>
      <c r="K201" s="101"/>
      <c r="M201" s="84"/>
      <c r="N201" s="84"/>
      <c r="O201" s="84"/>
    </row>
    <row r="202" spans="2:15" ht="11.25" customHeight="1">
      <c r="B202" s="42"/>
      <c r="C202" s="42"/>
      <c r="H202" s="42"/>
      <c r="I202" s="42"/>
      <c r="K202" s="101"/>
      <c r="M202" s="84"/>
      <c r="N202" s="84"/>
      <c r="O202" s="84"/>
    </row>
    <row r="203" spans="2:15" ht="11.25" customHeight="1">
      <c r="B203" s="42"/>
      <c r="C203" s="42"/>
      <c r="H203" s="42"/>
      <c r="I203" s="42"/>
      <c r="K203" s="101"/>
      <c r="M203" s="84"/>
      <c r="N203" s="84"/>
      <c r="O203" s="84"/>
    </row>
    <row r="204" spans="2:15" ht="11.25" customHeight="1">
      <c r="B204" s="42"/>
      <c r="C204" s="42"/>
      <c r="H204" s="42"/>
      <c r="I204" s="42"/>
      <c r="K204" s="101"/>
      <c r="M204" s="84"/>
      <c r="N204" s="84"/>
      <c r="O204" s="84"/>
    </row>
    <row r="205" spans="2:15" ht="11.25" customHeight="1">
      <c r="B205" s="42"/>
      <c r="C205" s="42"/>
      <c r="H205" s="42"/>
      <c r="I205" s="42"/>
      <c r="K205" s="101"/>
      <c r="M205" s="84"/>
      <c r="N205" s="84"/>
      <c r="O205" s="84"/>
    </row>
    <row r="206" spans="2:15" ht="11.25" customHeight="1">
      <c r="B206" s="42"/>
      <c r="C206" s="42"/>
      <c r="H206" s="42"/>
      <c r="I206" s="42"/>
      <c r="K206" s="101"/>
      <c r="M206" s="84"/>
      <c r="N206" s="84"/>
      <c r="O206" s="84"/>
    </row>
    <row r="207" spans="2:15" ht="11.25" customHeight="1">
      <c r="B207" s="42"/>
      <c r="C207" s="42"/>
      <c r="H207" s="42"/>
      <c r="I207" s="42"/>
      <c r="K207" s="101"/>
      <c r="M207" s="84"/>
      <c r="N207" s="84"/>
      <c r="O207" s="84"/>
    </row>
    <row r="208" spans="2:15" ht="11.25" customHeight="1">
      <c r="B208" s="42"/>
      <c r="C208" s="42"/>
      <c r="H208" s="42"/>
      <c r="I208" s="42"/>
      <c r="K208" s="101"/>
      <c r="M208" s="84"/>
      <c r="N208" s="84"/>
      <c r="O208" s="84"/>
    </row>
    <row r="209" spans="2:15" ht="11.25" customHeight="1">
      <c r="B209" s="42"/>
      <c r="C209" s="42"/>
      <c r="H209" s="42"/>
      <c r="I209" s="42"/>
      <c r="K209" s="101"/>
      <c r="M209" s="84"/>
      <c r="N209" s="84"/>
      <c r="O209" s="84"/>
    </row>
    <row r="210" spans="2:15" ht="11.25" customHeight="1">
      <c r="B210" s="42"/>
      <c r="C210" s="42"/>
      <c r="H210" s="42"/>
      <c r="I210" s="42"/>
      <c r="K210" s="101"/>
      <c r="M210" s="84"/>
      <c r="N210" s="84"/>
      <c r="O210" s="84"/>
    </row>
    <row r="211" spans="2:15" ht="11.25" customHeight="1">
      <c r="B211" s="42"/>
      <c r="C211" s="42"/>
      <c r="H211" s="42"/>
      <c r="I211" s="42"/>
      <c r="K211" s="101"/>
      <c r="M211" s="84"/>
      <c r="N211" s="84"/>
      <c r="O211" s="84"/>
    </row>
    <row r="212" spans="2:15" ht="11.25" customHeight="1">
      <c r="B212" s="42"/>
      <c r="C212" s="42"/>
      <c r="H212" s="42"/>
      <c r="I212" s="42"/>
      <c r="K212" s="101"/>
      <c r="M212" s="84"/>
      <c r="N212" s="84"/>
      <c r="O212" s="84"/>
    </row>
    <row r="213" spans="2:15" ht="11.25" customHeight="1">
      <c r="B213" s="42"/>
      <c r="C213" s="42"/>
      <c r="H213" s="42"/>
      <c r="I213" s="42"/>
      <c r="K213" s="101"/>
      <c r="M213" s="84"/>
      <c r="N213" s="84"/>
      <c r="O213" s="84"/>
    </row>
    <row r="214" spans="2:15" ht="11.25" customHeight="1">
      <c r="B214" s="42"/>
      <c r="C214" s="42"/>
      <c r="H214" s="42"/>
      <c r="I214" s="42"/>
      <c r="K214" s="101"/>
      <c r="M214" s="84"/>
      <c r="N214" s="84"/>
      <c r="O214" s="84"/>
    </row>
    <row r="215" spans="2:15" ht="11.25" customHeight="1">
      <c r="B215" s="42"/>
      <c r="C215" s="42"/>
      <c r="H215" s="42"/>
      <c r="I215" s="42"/>
      <c r="K215" s="101"/>
      <c r="M215" s="84"/>
      <c r="N215" s="84"/>
      <c r="O215" s="84"/>
    </row>
    <row r="216" spans="2:15" ht="11.25" customHeight="1">
      <c r="B216" s="42"/>
      <c r="C216" s="42"/>
      <c r="H216" s="42"/>
      <c r="I216" s="42"/>
      <c r="K216" s="101"/>
      <c r="M216" s="84"/>
      <c r="N216" s="84"/>
      <c r="O216" s="84"/>
    </row>
    <row r="217" spans="2:15" ht="11.25" customHeight="1">
      <c r="B217" s="42"/>
      <c r="C217" s="42"/>
      <c r="H217" s="42"/>
      <c r="I217" s="42"/>
      <c r="K217" s="101"/>
      <c r="M217" s="84"/>
      <c r="N217" s="84"/>
      <c r="O217" s="84"/>
    </row>
    <row r="218" spans="2:15" ht="11.25" customHeight="1">
      <c r="B218" s="42"/>
      <c r="C218" s="42"/>
      <c r="H218" s="42"/>
      <c r="I218" s="42"/>
      <c r="K218" s="101"/>
      <c r="M218" s="84"/>
      <c r="N218" s="84"/>
      <c r="O218" s="84"/>
    </row>
    <row r="219" spans="2:15" ht="11.25" customHeight="1">
      <c r="B219" s="42"/>
      <c r="C219" s="42"/>
      <c r="H219" s="42"/>
      <c r="I219" s="42"/>
      <c r="K219" s="101"/>
      <c r="M219" s="84"/>
      <c r="N219" s="84"/>
      <c r="O219" s="84"/>
    </row>
    <row r="220" spans="2:15" ht="11.25" customHeight="1">
      <c r="B220" s="42"/>
      <c r="C220" s="42"/>
      <c r="H220" s="42"/>
      <c r="I220" s="42"/>
      <c r="K220" s="101"/>
      <c r="M220" s="84"/>
      <c r="N220" s="84"/>
      <c r="O220" s="84"/>
    </row>
    <row r="221" spans="2:15" ht="11.25" customHeight="1">
      <c r="B221" s="42"/>
      <c r="C221" s="42"/>
      <c r="H221" s="42"/>
      <c r="I221" s="42"/>
      <c r="K221" s="101"/>
      <c r="M221" s="84"/>
      <c r="N221" s="84"/>
      <c r="O221" s="84"/>
    </row>
    <row r="222" spans="2:15" ht="11.25" customHeight="1">
      <c r="B222" s="42"/>
      <c r="C222" s="42"/>
      <c r="H222" s="42"/>
      <c r="I222" s="42"/>
      <c r="K222" s="101"/>
      <c r="M222" s="84"/>
      <c r="N222" s="84"/>
      <c r="O222" s="84"/>
    </row>
    <row r="223" spans="2:15" ht="11.25" customHeight="1">
      <c r="B223" s="42"/>
      <c r="C223" s="42"/>
      <c r="H223" s="42"/>
      <c r="I223" s="42"/>
      <c r="K223" s="101"/>
      <c r="M223" s="84"/>
      <c r="N223" s="84"/>
      <c r="O223" s="84"/>
    </row>
    <row r="224" spans="2:15" ht="11.25" customHeight="1">
      <c r="B224" s="42"/>
      <c r="C224" s="42"/>
      <c r="H224" s="42"/>
      <c r="I224" s="42"/>
      <c r="K224" s="101"/>
      <c r="M224" s="84"/>
      <c r="N224" s="84"/>
      <c r="O224" s="84"/>
    </row>
    <row r="225" spans="2:15" ht="11.25" customHeight="1">
      <c r="B225" s="42"/>
      <c r="C225" s="42"/>
      <c r="H225" s="42"/>
      <c r="I225" s="42"/>
      <c r="K225" s="101"/>
      <c r="M225" s="84"/>
      <c r="N225" s="84"/>
      <c r="O225" s="84"/>
    </row>
    <row r="226" spans="2:15" ht="11.25" customHeight="1">
      <c r="B226" s="42"/>
      <c r="C226" s="42"/>
      <c r="H226" s="42"/>
      <c r="I226" s="42"/>
      <c r="K226" s="101"/>
      <c r="M226" s="84"/>
      <c r="N226" s="84"/>
      <c r="O226" s="84"/>
    </row>
    <row r="227" spans="2:15" ht="11.25" customHeight="1">
      <c r="B227" s="42"/>
      <c r="C227" s="42"/>
      <c r="H227" s="42"/>
      <c r="I227" s="42"/>
      <c r="K227" s="101"/>
      <c r="M227" s="84"/>
      <c r="N227" s="84"/>
      <c r="O227" s="84"/>
    </row>
    <row r="228" spans="2:15" ht="11.25" customHeight="1">
      <c r="B228" s="42"/>
      <c r="C228" s="42"/>
      <c r="H228" s="42"/>
      <c r="I228" s="42"/>
      <c r="K228" s="101"/>
      <c r="M228" s="84"/>
      <c r="N228" s="84"/>
      <c r="O228" s="84"/>
    </row>
    <row r="229" spans="2:15" ht="11.25" customHeight="1">
      <c r="B229" s="42"/>
      <c r="C229" s="42"/>
      <c r="H229" s="42"/>
      <c r="I229" s="42"/>
      <c r="K229" s="101"/>
      <c r="M229" s="84"/>
      <c r="N229" s="84"/>
      <c r="O229" s="84"/>
    </row>
    <row r="230" spans="2:15" ht="11.25" customHeight="1">
      <c r="B230" s="42"/>
      <c r="C230" s="42"/>
      <c r="H230" s="42"/>
      <c r="I230" s="42"/>
      <c r="K230" s="101"/>
      <c r="M230" s="84"/>
      <c r="N230" s="84"/>
      <c r="O230" s="84"/>
    </row>
    <row r="231" spans="2:15" ht="11.25" customHeight="1">
      <c r="B231" s="42"/>
      <c r="C231" s="42"/>
      <c r="H231" s="42"/>
      <c r="I231" s="42"/>
      <c r="K231" s="101"/>
      <c r="M231" s="84"/>
      <c r="N231" s="84"/>
      <c r="O231" s="84"/>
    </row>
    <row r="232" spans="2:15" ht="11.25" customHeight="1">
      <c r="B232" s="42"/>
      <c r="C232" s="42"/>
      <c r="H232" s="42"/>
      <c r="I232" s="42"/>
      <c r="K232" s="101"/>
      <c r="M232" s="84"/>
      <c r="N232" s="84"/>
      <c r="O232" s="84"/>
    </row>
    <row r="233" spans="2:15" ht="11.25" customHeight="1">
      <c r="B233" s="42"/>
      <c r="C233" s="42"/>
      <c r="H233" s="42"/>
      <c r="I233" s="42"/>
      <c r="K233" s="101"/>
      <c r="M233" s="84"/>
      <c r="N233" s="84"/>
      <c r="O233" s="84"/>
    </row>
    <row r="234" spans="2:15" ht="11.25" customHeight="1">
      <c r="B234" s="42"/>
      <c r="C234" s="42"/>
      <c r="H234" s="42"/>
      <c r="I234" s="42"/>
      <c r="K234" s="101"/>
      <c r="M234" s="84"/>
      <c r="N234" s="84"/>
      <c r="O234" s="84"/>
    </row>
    <row r="235" spans="2:15" ht="11.25" customHeight="1">
      <c r="B235" s="42"/>
      <c r="C235" s="42"/>
      <c r="H235" s="42"/>
      <c r="I235" s="42"/>
      <c r="K235" s="101"/>
      <c r="M235" s="84"/>
      <c r="N235" s="84"/>
      <c r="O235" s="84"/>
    </row>
    <row r="236" spans="2:15" ht="11.25" customHeight="1">
      <c r="B236" s="42"/>
      <c r="C236" s="42"/>
      <c r="H236" s="42"/>
      <c r="I236" s="42"/>
      <c r="K236" s="101"/>
      <c r="M236" s="84"/>
      <c r="N236" s="84"/>
      <c r="O236" s="84"/>
    </row>
    <row r="237" spans="2:15" ht="11.25" customHeight="1">
      <c r="B237" s="42"/>
      <c r="C237" s="42"/>
      <c r="H237" s="42"/>
      <c r="I237" s="42"/>
      <c r="K237" s="101"/>
      <c r="M237" s="84"/>
      <c r="N237" s="84"/>
      <c r="O237" s="84"/>
    </row>
    <row r="238" spans="2:15" ht="11.25" customHeight="1">
      <c r="B238" s="42"/>
      <c r="C238" s="42"/>
      <c r="H238" s="42"/>
      <c r="I238" s="42"/>
      <c r="K238" s="101"/>
      <c r="M238" s="84"/>
      <c r="N238" s="84"/>
      <c r="O238" s="84"/>
    </row>
    <row r="239" spans="2:15" ht="11.25" customHeight="1">
      <c r="B239" s="42"/>
      <c r="C239" s="42"/>
      <c r="H239" s="42"/>
      <c r="I239" s="42"/>
      <c r="K239" s="101"/>
      <c r="M239" s="84"/>
      <c r="N239" s="84"/>
      <c r="O239" s="84"/>
    </row>
    <row r="240" spans="2:15" ht="11.25" customHeight="1">
      <c r="B240" s="42"/>
      <c r="C240" s="42"/>
      <c r="H240" s="42"/>
      <c r="I240" s="42"/>
      <c r="K240" s="101"/>
      <c r="M240" s="84"/>
      <c r="N240" s="84"/>
      <c r="O240" s="84"/>
    </row>
    <row r="241" spans="2:15" ht="11.25" customHeight="1">
      <c r="B241" s="42"/>
      <c r="C241" s="42"/>
      <c r="H241" s="42"/>
      <c r="I241" s="42"/>
      <c r="K241" s="101"/>
      <c r="M241" s="84"/>
      <c r="N241" s="84"/>
      <c r="O241" s="84"/>
    </row>
    <row r="242" spans="2:15" ht="11.25" customHeight="1">
      <c r="B242" s="42"/>
      <c r="C242" s="42"/>
      <c r="H242" s="42"/>
      <c r="I242" s="42"/>
      <c r="K242" s="101"/>
      <c r="M242" s="84"/>
      <c r="N242" s="84"/>
      <c r="O242" s="84"/>
    </row>
    <row r="243" spans="2:15" ht="11.25" customHeight="1">
      <c r="B243" s="42"/>
      <c r="C243" s="42"/>
      <c r="H243" s="42"/>
      <c r="I243" s="42"/>
      <c r="K243" s="101"/>
      <c r="M243" s="84"/>
      <c r="N243" s="84"/>
      <c r="O243" s="84"/>
    </row>
    <row r="244" spans="2:15" ht="11.25" customHeight="1">
      <c r="B244" s="42"/>
      <c r="C244" s="42"/>
      <c r="H244" s="42"/>
      <c r="I244" s="42"/>
      <c r="K244" s="101"/>
      <c r="M244" s="84"/>
      <c r="N244" s="84"/>
      <c r="O244" s="84"/>
    </row>
    <row r="245" spans="2:15" ht="11.25" customHeight="1">
      <c r="B245" s="42"/>
      <c r="C245" s="42"/>
      <c r="H245" s="42"/>
      <c r="I245" s="42"/>
      <c r="K245" s="101"/>
      <c r="M245" s="84"/>
      <c r="N245" s="84"/>
      <c r="O245" s="84"/>
    </row>
    <row r="246" spans="2:15" ht="11.25" customHeight="1">
      <c r="B246" s="42"/>
      <c r="C246" s="42"/>
      <c r="H246" s="42"/>
      <c r="I246" s="42"/>
      <c r="K246" s="101"/>
      <c r="M246" s="84"/>
      <c r="N246" s="84"/>
      <c r="O246" s="84"/>
    </row>
    <row r="247" spans="2:15" ht="11.25" customHeight="1">
      <c r="B247" s="42"/>
      <c r="C247" s="42"/>
      <c r="H247" s="42"/>
      <c r="I247" s="42"/>
      <c r="K247" s="101"/>
      <c r="M247" s="84"/>
      <c r="N247" s="84"/>
      <c r="O247" s="84"/>
    </row>
    <row r="248" spans="2:15" ht="11.25" customHeight="1">
      <c r="B248" s="42"/>
      <c r="C248" s="42"/>
      <c r="H248" s="42"/>
      <c r="I248" s="42"/>
      <c r="K248" s="101"/>
      <c r="M248" s="84"/>
      <c r="N248" s="84"/>
      <c r="O248" s="84"/>
    </row>
    <row r="249" spans="2:15" ht="11.25" customHeight="1">
      <c r="B249" s="42"/>
      <c r="C249" s="42"/>
      <c r="H249" s="42"/>
      <c r="I249" s="42"/>
      <c r="K249" s="101"/>
      <c r="M249" s="84"/>
      <c r="N249" s="84"/>
      <c r="O249" s="84"/>
    </row>
    <row r="250" spans="2:15" ht="11.25" customHeight="1">
      <c r="B250" s="42"/>
      <c r="C250" s="42"/>
      <c r="H250" s="42"/>
      <c r="I250" s="42"/>
      <c r="K250" s="101"/>
      <c r="M250" s="84"/>
      <c r="N250" s="84"/>
      <c r="O250" s="84"/>
    </row>
    <row r="251" spans="2:15" ht="11.25" customHeight="1">
      <c r="B251" s="42"/>
      <c r="C251" s="42"/>
      <c r="H251" s="42"/>
      <c r="I251" s="42"/>
      <c r="K251" s="101"/>
      <c r="M251" s="84"/>
      <c r="N251" s="84"/>
      <c r="O251" s="84"/>
    </row>
    <row r="252" spans="2:15" ht="11.25" customHeight="1">
      <c r="B252" s="42"/>
      <c r="C252" s="42"/>
      <c r="H252" s="42"/>
      <c r="I252" s="42"/>
      <c r="K252" s="101"/>
      <c r="M252" s="84"/>
      <c r="N252" s="84"/>
      <c r="O252" s="84"/>
    </row>
    <row r="253" spans="2:15" ht="11.25" customHeight="1">
      <c r="B253" s="42"/>
      <c r="C253" s="42"/>
      <c r="H253" s="42"/>
      <c r="I253" s="42"/>
      <c r="K253" s="101"/>
      <c r="M253" s="84"/>
      <c r="N253" s="84"/>
      <c r="O253" s="84"/>
    </row>
    <row r="254" spans="2:15" ht="11.25" customHeight="1">
      <c r="B254" s="42"/>
      <c r="C254" s="42"/>
      <c r="H254" s="42"/>
      <c r="I254" s="42"/>
      <c r="K254" s="101"/>
      <c r="M254" s="84"/>
      <c r="N254" s="84"/>
      <c r="O254" s="84"/>
    </row>
    <row r="255" spans="2:15" ht="11.25" customHeight="1">
      <c r="B255" s="42"/>
      <c r="C255" s="42"/>
      <c r="H255" s="42"/>
      <c r="I255" s="42"/>
      <c r="K255" s="101"/>
      <c r="M255" s="84"/>
      <c r="N255" s="84"/>
      <c r="O255" s="84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T55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2" customHeight="1"/>
  <cols>
    <col min="1" max="1" width="3.00390625" style="108" customWidth="1"/>
    <col min="2" max="2" width="2.421875" style="40" customWidth="1"/>
    <col min="3" max="3" width="16.7109375" style="108" customWidth="1"/>
    <col min="4" max="7" width="5.7109375" style="40" customWidth="1"/>
    <col min="8" max="8" width="4.28125" style="40" customWidth="1"/>
    <col min="9" max="9" width="3.7109375" style="40" customWidth="1"/>
    <col min="10" max="11" width="2.421875" style="40" customWidth="1"/>
    <col min="12" max="12" width="16.7109375" style="108" customWidth="1"/>
    <col min="13" max="17" width="4.28125" style="40" customWidth="1"/>
    <col min="18" max="16384" width="9.140625" style="108" customWidth="1"/>
  </cols>
  <sheetData>
    <row r="1" spans="3:17" ht="12" customHeight="1" thickBot="1">
      <c r="C1" s="106" t="s">
        <v>11</v>
      </c>
      <c r="L1" s="106"/>
      <c r="Q1" s="107" t="s">
        <v>42</v>
      </c>
    </row>
    <row r="2" spans="2:17" s="118" customFormat="1" ht="26.25" customHeight="1" thickBot="1">
      <c r="B2" s="109"/>
      <c r="C2" s="110" t="s">
        <v>133</v>
      </c>
      <c r="D2" s="110" t="s">
        <v>90</v>
      </c>
      <c r="E2" s="111"/>
      <c r="F2" s="111"/>
      <c r="G2" s="111"/>
      <c r="H2" s="112"/>
      <c r="I2" s="113" t="s">
        <v>134</v>
      </c>
      <c r="J2" s="111"/>
      <c r="K2" s="111"/>
      <c r="L2" s="114"/>
      <c r="M2" s="115" t="s">
        <v>124</v>
      </c>
      <c r="N2" s="111"/>
      <c r="O2" s="111"/>
      <c r="P2" s="116" t="s">
        <v>1</v>
      </c>
      <c r="Q2" s="117"/>
    </row>
    <row r="4" ht="12" customHeight="1" thickBot="1"/>
    <row r="5" spans="2:20" ht="19.5" customHeight="1" thickBot="1">
      <c r="B5" s="119"/>
      <c r="C5" s="120" t="s">
        <v>23</v>
      </c>
      <c r="D5" s="121"/>
      <c r="E5" s="121"/>
      <c r="F5" s="121"/>
      <c r="G5" s="122" t="s">
        <v>91</v>
      </c>
      <c r="H5" s="123">
        <v>1</v>
      </c>
      <c r="K5" s="119"/>
      <c r="L5" s="120" t="s">
        <v>13</v>
      </c>
      <c r="M5" s="121"/>
      <c r="N5" s="121"/>
      <c r="O5" s="121"/>
      <c r="P5" s="122" t="s">
        <v>91</v>
      </c>
      <c r="Q5" s="123">
        <v>2</v>
      </c>
      <c r="T5" s="158"/>
    </row>
    <row r="6" spans="2:20" ht="12" customHeight="1">
      <c r="B6" s="124">
        <v>1</v>
      </c>
      <c r="C6" s="125" t="s">
        <v>98</v>
      </c>
      <c r="D6" s="124">
        <v>28</v>
      </c>
      <c r="E6" s="126">
        <v>24</v>
      </c>
      <c r="F6" s="126">
        <v>24</v>
      </c>
      <c r="G6" s="127">
        <v>22</v>
      </c>
      <c r="H6" s="128"/>
      <c r="K6" s="124">
        <v>1</v>
      </c>
      <c r="L6" s="125" t="s">
        <v>92</v>
      </c>
      <c r="M6" s="124">
        <v>30</v>
      </c>
      <c r="N6" s="126">
        <v>22</v>
      </c>
      <c r="O6" s="126">
        <v>25</v>
      </c>
      <c r="P6" s="127">
        <v>25</v>
      </c>
      <c r="Q6" s="128"/>
      <c r="T6" s="42"/>
    </row>
    <row r="7" spans="2:20" ht="12" customHeight="1">
      <c r="B7" s="129">
        <v>2</v>
      </c>
      <c r="C7" s="130" t="s">
        <v>130</v>
      </c>
      <c r="D7" s="129">
        <v>20</v>
      </c>
      <c r="E7" s="131">
        <v>27</v>
      </c>
      <c r="F7" s="131">
        <v>21</v>
      </c>
      <c r="G7" s="132">
        <v>21</v>
      </c>
      <c r="H7" s="133"/>
      <c r="K7" s="129">
        <v>2</v>
      </c>
      <c r="L7" s="130" t="s">
        <v>96</v>
      </c>
      <c r="M7" s="129">
        <v>36</v>
      </c>
      <c r="N7" s="131">
        <v>27</v>
      </c>
      <c r="O7" s="131">
        <v>29</v>
      </c>
      <c r="P7" s="132">
        <v>28</v>
      </c>
      <c r="Q7" s="133"/>
      <c r="T7" s="158"/>
    </row>
    <row r="8" spans="2:17" ht="12" customHeight="1">
      <c r="B8" s="129">
        <v>3</v>
      </c>
      <c r="C8" s="130" t="s">
        <v>131</v>
      </c>
      <c r="D8" s="129">
        <v>27</v>
      </c>
      <c r="E8" s="131">
        <v>26</v>
      </c>
      <c r="F8" s="131">
        <v>24</v>
      </c>
      <c r="G8" s="132">
        <v>24</v>
      </c>
      <c r="H8" s="133"/>
      <c r="K8" s="129">
        <v>3</v>
      </c>
      <c r="L8" s="130" t="s">
        <v>93</v>
      </c>
      <c r="M8" s="129">
        <v>26</v>
      </c>
      <c r="N8" s="131">
        <v>26</v>
      </c>
      <c r="O8" s="131">
        <v>21</v>
      </c>
      <c r="P8" s="132">
        <v>25</v>
      </c>
      <c r="Q8" s="133"/>
    </row>
    <row r="9" spans="2:17" ht="12" customHeight="1">
      <c r="B9" s="129">
        <v>4</v>
      </c>
      <c r="C9" s="130" t="s">
        <v>100</v>
      </c>
      <c r="D9" s="129">
        <v>21</v>
      </c>
      <c r="E9" s="131">
        <v>26</v>
      </c>
      <c r="F9" s="131">
        <v>22</v>
      </c>
      <c r="G9" s="132">
        <v>22</v>
      </c>
      <c r="H9" s="133"/>
      <c r="K9" s="129">
        <v>4</v>
      </c>
      <c r="L9" s="130" t="s">
        <v>94</v>
      </c>
      <c r="M9" s="129">
        <v>22</v>
      </c>
      <c r="N9" s="131">
        <v>22</v>
      </c>
      <c r="O9" s="131">
        <v>23</v>
      </c>
      <c r="P9" s="132">
        <v>19</v>
      </c>
      <c r="Q9" s="133"/>
    </row>
    <row r="10" spans="2:17" ht="12" customHeight="1" thickBot="1">
      <c r="B10" s="134" t="s">
        <v>95</v>
      </c>
      <c r="C10" s="135" t="s">
        <v>132</v>
      </c>
      <c r="D10" s="134"/>
      <c r="E10" s="136"/>
      <c r="F10" s="136"/>
      <c r="G10" s="136"/>
      <c r="H10" s="137"/>
      <c r="K10" s="134" t="s">
        <v>95</v>
      </c>
      <c r="L10" s="135"/>
      <c r="M10" s="134"/>
      <c r="N10" s="136"/>
      <c r="O10" s="136"/>
      <c r="P10" s="136"/>
      <c r="Q10" s="137"/>
    </row>
    <row r="11" spans="2:17" ht="12" customHeight="1" thickBot="1">
      <c r="B11" s="138"/>
      <c r="C11" s="139"/>
      <c r="D11" s="124">
        <f>SUM(D6:D10)</f>
        <v>96</v>
      </c>
      <c r="E11" s="126">
        <f>SUM(E6:E10)</f>
        <v>103</v>
      </c>
      <c r="F11" s="126">
        <f>SUM(F6:F10)</f>
        <v>91</v>
      </c>
      <c r="G11" s="126">
        <f>SUM(G6:G10)</f>
        <v>89</v>
      </c>
      <c r="H11" s="140">
        <v>0</v>
      </c>
      <c r="K11" s="138"/>
      <c r="L11" s="139"/>
      <c r="M11" s="124">
        <f>SUM(M6:M10)</f>
        <v>114</v>
      </c>
      <c r="N11" s="126">
        <f>SUM(N6:N10)</f>
        <v>97</v>
      </c>
      <c r="O11" s="126">
        <f>SUM(O6:O10)</f>
        <v>98</v>
      </c>
      <c r="P11" s="126">
        <f>SUM(P6:P10)</f>
        <v>97</v>
      </c>
      <c r="Q11" s="140">
        <v>0</v>
      </c>
    </row>
    <row r="12" spans="2:17" ht="12" customHeight="1" thickBot="1">
      <c r="B12" s="141" t="s">
        <v>97</v>
      </c>
      <c r="C12" s="142">
        <v>7</v>
      </c>
      <c r="D12" s="134"/>
      <c r="E12" s="136">
        <f>D11+E11</f>
        <v>199</v>
      </c>
      <c r="F12" s="136">
        <f>E12+F11</f>
        <v>290</v>
      </c>
      <c r="G12" s="136">
        <f>F12+G11</f>
        <v>379</v>
      </c>
      <c r="H12" s="143">
        <f>G12</f>
        <v>379</v>
      </c>
      <c r="K12" s="141" t="s">
        <v>97</v>
      </c>
      <c r="L12" s="142">
        <v>5</v>
      </c>
      <c r="M12" s="134"/>
      <c r="N12" s="136">
        <f>M11+N11</f>
        <v>211</v>
      </c>
      <c r="O12" s="136">
        <f>N12+O11</f>
        <v>309</v>
      </c>
      <c r="P12" s="136">
        <f>O12+P11</f>
        <v>406</v>
      </c>
      <c r="Q12" s="143">
        <f>P12</f>
        <v>406</v>
      </c>
    </row>
    <row r="14" ht="12" customHeight="1" thickBot="1"/>
    <row r="15" spans="2:17" ht="19.5" customHeight="1" thickBot="1">
      <c r="B15" s="119"/>
      <c r="C15" s="120" t="s">
        <v>20</v>
      </c>
      <c r="D15" s="121"/>
      <c r="E15" s="121"/>
      <c r="F15" s="121"/>
      <c r="G15" s="122" t="s">
        <v>91</v>
      </c>
      <c r="H15" s="123">
        <v>3</v>
      </c>
      <c r="K15" s="119"/>
      <c r="L15" s="120" t="s">
        <v>27</v>
      </c>
      <c r="M15" s="121"/>
      <c r="N15" s="121"/>
      <c r="O15" s="121"/>
      <c r="P15" s="122" t="s">
        <v>91</v>
      </c>
      <c r="Q15" s="123">
        <v>4</v>
      </c>
    </row>
    <row r="16" spans="2:17" ht="12" customHeight="1">
      <c r="B16" s="124">
        <v>1</v>
      </c>
      <c r="C16" s="125" t="s">
        <v>99</v>
      </c>
      <c r="D16" s="124">
        <v>28</v>
      </c>
      <c r="E16" s="126">
        <v>27</v>
      </c>
      <c r="F16" s="126">
        <v>21</v>
      </c>
      <c r="G16" s="127">
        <v>21</v>
      </c>
      <c r="H16" s="128"/>
      <c r="K16" s="124">
        <v>1</v>
      </c>
      <c r="L16" s="125" t="s">
        <v>104</v>
      </c>
      <c r="M16" s="124">
        <v>25</v>
      </c>
      <c r="N16" s="126">
        <v>24</v>
      </c>
      <c r="O16" s="126">
        <v>24</v>
      </c>
      <c r="P16" s="127">
        <v>26</v>
      </c>
      <c r="Q16" s="128"/>
    </row>
    <row r="17" spans="2:17" ht="12" customHeight="1">
      <c r="B17" s="129">
        <v>2</v>
      </c>
      <c r="C17" s="130" t="s">
        <v>135</v>
      </c>
      <c r="D17" s="129">
        <v>28</v>
      </c>
      <c r="E17" s="131">
        <v>24</v>
      </c>
      <c r="F17" s="131">
        <v>25</v>
      </c>
      <c r="G17" s="132">
        <v>27</v>
      </c>
      <c r="H17" s="133"/>
      <c r="K17" s="129">
        <v>2</v>
      </c>
      <c r="L17" s="130" t="s">
        <v>102</v>
      </c>
      <c r="M17" s="129">
        <v>23</v>
      </c>
      <c r="N17" s="131">
        <v>30</v>
      </c>
      <c r="O17" s="131">
        <v>26</v>
      </c>
      <c r="P17" s="132">
        <v>28</v>
      </c>
      <c r="Q17" s="133"/>
    </row>
    <row r="18" spans="2:17" ht="12" customHeight="1">
      <c r="B18" s="129">
        <v>3</v>
      </c>
      <c r="C18" s="130" t="s">
        <v>101</v>
      </c>
      <c r="D18" s="129">
        <v>27</v>
      </c>
      <c r="E18" s="131">
        <v>26</v>
      </c>
      <c r="F18" s="131">
        <v>27</v>
      </c>
      <c r="G18" s="132">
        <v>31</v>
      </c>
      <c r="H18" s="133"/>
      <c r="K18" s="129">
        <v>3</v>
      </c>
      <c r="L18" s="130" t="s">
        <v>103</v>
      </c>
      <c r="M18" s="129">
        <v>31</v>
      </c>
      <c r="N18" s="131">
        <v>26</v>
      </c>
      <c r="O18" s="131">
        <v>27</v>
      </c>
      <c r="P18" s="132">
        <v>28</v>
      </c>
      <c r="Q18" s="133"/>
    </row>
    <row r="19" spans="2:17" ht="12" customHeight="1">
      <c r="B19" s="129">
        <v>4</v>
      </c>
      <c r="C19" s="130" t="s">
        <v>136</v>
      </c>
      <c r="D19" s="129">
        <v>26</v>
      </c>
      <c r="E19" s="131">
        <v>24</v>
      </c>
      <c r="F19" s="131">
        <v>27</v>
      </c>
      <c r="G19" s="132">
        <v>20</v>
      </c>
      <c r="H19" s="133"/>
      <c r="K19" s="129">
        <v>4</v>
      </c>
      <c r="L19" s="130" t="s">
        <v>137</v>
      </c>
      <c r="M19" s="129">
        <v>24</v>
      </c>
      <c r="N19" s="131">
        <v>26</v>
      </c>
      <c r="O19" s="131">
        <v>27</v>
      </c>
      <c r="P19" s="132">
        <v>24</v>
      </c>
      <c r="Q19" s="133"/>
    </row>
    <row r="20" spans="2:17" ht="12" customHeight="1" thickBot="1">
      <c r="B20" s="134" t="s">
        <v>95</v>
      </c>
      <c r="C20" s="135"/>
      <c r="D20" s="134"/>
      <c r="E20" s="136"/>
      <c r="F20" s="136"/>
      <c r="G20" s="136"/>
      <c r="H20" s="137"/>
      <c r="K20" s="134" t="s">
        <v>95</v>
      </c>
      <c r="L20" s="135"/>
      <c r="M20" s="134"/>
      <c r="N20" s="136"/>
      <c r="O20" s="136"/>
      <c r="P20" s="136"/>
      <c r="Q20" s="137"/>
    </row>
    <row r="21" spans="2:17" ht="12" customHeight="1" thickBot="1">
      <c r="B21" s="138"/>
      <c r="C21" s="139"/>
      <c r="D21" s="124">
        <f>SUM(D16:D20)</f>
        <v>109</v>
      </c>
      <c r="E21" s="126">
        <f>SUM(E16:E20)</f>
        <v>101</v>
      </c>
      <c r="F21" s="126">
        <f>SUM(F16:F20)</f>
        <v>100</v>
      </c>
      <c r="G21" s="126">
        <f>SUM(G16:G20)</f>
        <v>99</v>
      </c>
      <c r="H21" s="140">
        <v>0</v>
      </c>
      <c r="K21" s="138"/>
      <c r="L21" s="139"/>
      <c r="M21" s="124">
        <f>SUM(M16:M20)</f>
        <v>103</v>
      </c>
      <c r="N21" s="126">
        <f>SUM(N16:N20)</f>
        <v>106</v>
      </c>
      <c r="O21" s="126">
        <f>SUM(O16:O20)</f>
        <v>104</v>
      </c>
      <c r="P21" s="126">
        <f>SUM(P16:P20)</f>
        <v>106</v>
      </c>
      <c r="Q21" s="140">
        <v>0</v>
      </c>
    </row>
    <row r="22" spans="2:17" ht="12" customHeight="1" thickBot="1">
      <c r="B22" s="141" t="s">
        <v>97</v>
      </c>
      <c r="C22" s="142">
        <v>4</v>
      </c>
      <c r="D22" s="134"/>
      <c r="E22" s="136">
        <f>D21+E21</f>
        <v>210</v>
      </c>
      <c r="F22" s="136">
        <f>E22+F21</f>
        <v>310</v>
      </c>
      <c r="G22" s="136">
        <f>F22+G21</f>
        <v>409</v>
      </c>
      <c r="H22" s="143">
        <f>G22</f>
        <v>409</v>
      </c>
      <c r="K22" s="141" t="s">
        <v>97</v>
      </c>
      <c r="L22" s="142">
        <v>3</v>
      </c>
      <c r="M22" s="134"/>
      <c r="N22" s="136">
        <f>M21+N21</f>
        <v>209</v>
      </c>
      <c r="O22" s="136">
        <f>N22+O21</f>
        <v>313</v>
      </c>
      <c r="P22" s="136">
        <f>O22+P21</f>
        <v>419</v>
      </c>
      <c r="Q22" s="143">
        <f>P22</f>
        <v>419</v>
      </c>
    </row>
    <row r="25" ht="12" customHeight="1" thickBot="1"/>
    <row r="26" spans="2:17" ht="19.5" customHeight="1" thickBot="1">
      <c r="B26" s="119"/>
      <c r="C26" s="120" t="s">
        <v>32</v>
      </c>
      <c r="D26" s="121"/>
      <c r="E26" s="121"/>
      <c r="F26" s="121"/>
      <c r="G26" s="122" t="s">
        <v>91</v>
      </c>
      <c r="H26" s="123">
        <v>5</v>
      </c>
      <c r="K26" s="119"/>
      <c r="L26" s="120" t="s">
        <v>18</v>
      </c>
      <c r="M26" s="121"/>
      <c r="N26" s="121"/>
      <c r="O26" s="121"/>
      <c r="P26" s="122" t="s">
        <v>91</v>
      </c>
      <c r="Q26" s="123">
        <v>6</v>
      </c>
    </row>
    <row r="27" spans="2:17" ht="12" customHeight="1">
      <c r="B27" s="124">
        <v>1</v>
      </c>
      <c r="C27" s="125" t="s">
        <v>138</v>
      </c>
      <c r="D27" s="124">
        <v>38</v>
      </c>
      <c r="E27" s="126">
        <v>26</v>
      </c>
      <c r="F27" s="126">
        <v>28</v>
      </c>
      <c r="G27" s="127">
        <v>30</v>
      </c>
      <c r="H27" s="128"/>
      <c r="K27" s="124">
        <v>1</v>
      </c>
      <c r="L27" s="125"/>
      <c r="M27" s="124">
        <v>126</v>
      </c>
      <c r="N27" s="126">
        <v>126</v>
      </c>
      <c r="O27" s="126">
        <v>126</v>
      </c>
      <c r="P27" s="127">
        <v>126</v>
      </c>
      <c r="Q27" s="128"/>
    </row>
    <row r="28" spans="2:17" ht="12" customHeight="1">
      <c r="B28" s="129">
        <v>2</v>
      </c>
      <c r="C28" s="130" t="s">
        <v>109</v>
      </c>
      <c r="D28" s="129">
        <v>32</v>
      </c>
      <c r="E28" s="131">
        <v>26</v>
      </c>
      <c r="F28" s="131">
        <v>26</v>
      </c>
      <c r="G28" s="132">
        <v>27</v>
      </c>
      <c r="H28" s="133"/>
      <c r="K28" s="129">
        <v>2</v>
      </c>
      <c r="L28" s="130"/>
      <c r="M28" s="129">
        <v>126</v>
      </c>
      <c r="N28" s="131">
        <v>126</v>
      </c>
      <c r="O28" s="131">
        <v>126</v>
      </c>
      <c r="P28" s="132">
        <v>126</v>
      </c>
      <c r="Q28" s="133"/>
    </row>
    <row r="29" spans="2:17" ht="12" customHeight="1">
      <c r="B29" s="129">
        <v>3</v>
      </c>
      <c r="C29" s="130" t="s">
        <v>139</v>
      </c>
      <c r="D29" s="129">
        <v>29</v>
      </c>
      <c r="E29" s="131">
        <v>31</v>
      </c>
      <c r="F29" s="131">
        <v>24</v>
      </c>
      <c r="G29" s="132">
        <v>27</v>
      </c>
      <c r="H29" s="133"/>
      <c r="K29" s="129">
        <v>3</v>
      </c>
      <c r="L29" s="130"/>
      <c r="M29" s="129">
        <v>126</v>
      </c>
      <c r="N29" s="131">
        <v>126</v>
      </c>
      <c r="O29" s="131">
        <v>126</v>
      </c>
      <c r="P29" s="132">
        <v>126</v>
      </c>
      <c r="Q29" s="133"/>
    </row>
    <row r="30" spans="2:17" ht="12" customHeight="1">
      <c r="B30" s="129">
        <v>4</v>
      </c>
      <c r="C30" s="130" t="s">
        <v>140</v>
      </c>
      <c r="D30" s="129">
        <v>47</v>
      </c>
      <c r="E30" s="131">
        <v>43</v>
      </c>
      <c r="F30" s="131">
        <v>42</v>
      </c>
      <c r="G30" s="132">
        <v>36</v>
      </c>
      <c r="H30" s="133"/>
      <c r="K30" s="129">
        <v>4</v>
      </c>
      <c r="L30" s="130"/>
      <c r="M30" s="129">
        <v>126</v>
      </c>
      <c r="N30" s="131">
        <v>126</v>
      </c>
      <c r="O30" s="131">
        <v>126</v>
      </c>
      <c r="P30" s="132">
        <v>126</v>
      </c>
      <c r="Q30" s="133"/>
    </row>
    <row r="31" spans="2:17" ht="12" customHeight="1" thickBot="1">
      <c r="B31" s="134" t="s">
        <v>95</v>
      </c>
      <c r="C31" s="135"/>
      <c r="D31" s="134"/>
      <c r="E31" s="136"/>
      <c r="F31" s="136"/>
      <c r="G31" s="136"/>
      <c r="H31" s="137"/>
      <c r="K31" s="134" t="s">
        <v>95</v>
      </c>
      <c r="L31" s="135"/>
      <c r="M31" s="134"/>
      <c r="N31" s="136"/>
      <c r="O31" s="136"/>
      <c r="P31" s="136"/>
      <c r="Q31" s="137"/>
    </row>
    <row r="32" spans="2:17" ht="12" customHeight="1" thickBot="1">
      <c r="B32" s="138"/>
      <c r="C32" s="139"/>
      <c r="D32" s="124">
        <f>SUM(D27:D31)</f>
        <v>146</v>
      </c>
      <c r="E32" s="126">
        <f>SUM(E27:E31)</f>
        <v>126</v>
      </c>
      <c r="F32" s="126">
        <f>SUM(F27:F31)</f>
        <v>120</v>
      </c>
      <c r="G32" s="126">
        <f>SUM(G27:G31)</f>
        <v>120</v>
      </c>
      <c r="H32" s="140">
        <v>0</v>
      </c>
      <c r="K32" s="138"/>
      <c r="L32" s="139"/>
      <c r="M32" s="124">
        <v>504</v>
      </c>
      <c r="N32" s="126">
        <v>504</v>
      </c>
      <c r="O32" s="126">
        <v>504</v>
      </c>
      <c r="P32" s="126">
        <v>504</v>
      </c>
      <c r="Q32" s="140">
        <v>0</v>
      </c>
    </row>
    <row r="33" spans="2:17" ht="12" customHeight="1" thickBot="1">
      <c r="B33" s="141" t="s">
        <v>97</v>
      </c>
      <c r="C33" s="142">
        <v>2</v>
      </c>
      <c r="D33" s="134"/>
      <c r="E33" s="136">
        <f>D32+E32</f>
        <v>272</v>
      </c>
      <c r="F33" s="136">
        <f>E33+F32</f>
        <v>392</v>
      </c>
      <c r="G33" s="136">
        <f>F33+G32</f>
        <v>512</v>
      </c>
      <c r="H33" s="143">
        <f>G33</f>
        <v>512</v>
      </c>
      <c r="K33" s="141" t="s">
        <v>97</v>
      </c>
      <c r="L33" s="142">
        <v>0</v>
      </c>
      <c r="M33" s="134"/>
      <c r="N33" s="136">
        <v>1008</v>
      </c>
      <c r="O33" s="136">
        <v>1512</v>
      </c>
      <c r="P33" s="136">
        <v>2016</v>
      </c>
      <c r="Q33" s="143">
        <v>2016</v>
      </c>
    </row>
    <row r="38" spans="2:17" ht="12" customHeight="1">
      <c r="B38" s="144"/>
      <c r="C38" s="145"/>
      <c r="D38" s="144"/>
      <c r="E38" s="144"/>
      <c r="F38" s="144"/>
      <c r="G38" s="144"/>
      <c r="H38" s="144"/>
      <c r="K38" s="144"/>
      <c r="L38" s="145"/>
      <c r="M38" s="144"/>
      <c r="N38" s="144"/>
      <c r="O38" s="144"/>
      <c r="P38" s="144"/>
      <c r="Q38" s="144"/>
    </row>
    <row r="39" spans="2:17" ht="12" customHeight="1">
      <c r="B39" s="144"/>
      <c r="C39" s="106" t="s">
        <v>11</v>
      </c>
      <c r="D39" s="144"/>
      <c r="E39" s="144"/>
      <c r="F39" s="144"/>
      <c r="G39" s="144"/>
      <c r="H39" s="146" t="s">
        <v>105</v>
      </c>
      <c r="K39" s="144"/>
      <c r="L39" s="106" t="s">
        <v>11</v>
      </c>
      <c r="M39" s="144"/>
      <c r="N39" s="144"/>
      <c r="O39" s="144"/>
      <c r="P39" s="144"/>
      <c r="Q39" s="146" t="s">
        <v>105</v>
      </c>
    </row>
    <row r="40" spans="2:17" ht="12" customHeight="1">
      <c r="B40" s="147"/>
      <c r="C40" s="148" t="s">
        <v>142</v>
      </c>
      <c r="D40" s="147"/>
      <c r="E40" s="147"/>
      <c r="F40" s="147"/>
      <c r="G40" s="147"/>
      <c r="H40" s="147"/>
      <c r="K40" s="149"/>
      <c r="L40" s="150" t="s">
        <v>90</v>
      </c>
      <c r="M40" s="150"/>
      <c r="N40" s="149"/>
      <c r="O40" s="149"/>
      <c r="P40" s="151"/>
      <c r="Q40" s="151" t="s">
        <v>141</v>
      </c>
    </row>
    <row r="41" spans="2:17" ht="12" customHeight="1">
      <c r="B41" s="144">
        <v>1</v>
      </c>
      <c r="C41" s="152" t="s">
        <v>23</v>
      </c>
      <c r="D41" s="144"/>
      <c r="E41" s="144"/>
      <c r="G41" s="144">
        <f>H12</f>
        <v>379</v>
      </c>
      <c r="H41" s="153">
        <v>7</v>
      </c>
      <c r="K41" s="144">
        <v>1</v>
      </c>
      <c r="L41" s="154" t="s">
        <v>18</v>
      </c>
      <c r="M41" s="155"/>
      <c r="N41" s="155"/>
      <c r="O41" s="156"/>
      <c r="P41" s="155">
        <f>2977+G46</f>
        <v>4993</v>
      </c>
      <c r="Q41" s="157">
        <f>43+H46</f>
        <v>43</v>
      </c>
    </row>
    <row r="42" spans="2:17" ht="12" customHeight="1">
      <c r="B42" s="144">
        <v>2</v>
      </c>
      <c r="C42" s="154" t="s">
        <v>13</v>
      </c>
      <c r="D42" s="144"/>
      <c r="E42" s="144"/>
      <c r="G42" s="144">
        <f>Q12</f>
        <v>406</v>
      </c>
      <c r="H42" s="153">
        <v>5</v>
      </c>
      <c r="K42" s="144">
        <v>2</v>
      </c>
      <c r="L42" s="154" t="s">
        <v>13</v>
      </c>
      <c r="M42" s="155"/>
      <c r="N42" s="155"/>
      <c r="O42" s="156"/>
      <c r="P42" s="155">
        <f>3095+G42</f>
        <v>3501</v>
      </c>
      <c r="Q42" s="157">
        <f>33+H42</f>
        <v>38</v>
      </c>
    </row>
    <row r="43" spans="2:17" ht="12" customHeight="1">
      <c r="B43" s="144">
        <v>3</v>
      </c>
      <c r="C43" s="152" t="s">
        <v>20</v>
      </c>
      <c r="D43" s="144"/>
      <c r="E43" s="144"/>
      <c r="G43" s="144">
        <f>H22</f>
        <v>409</v>
      </c>
      <c r="H43" s="153">
        <v>4</v>
      </c>
      <c r="K43" s="144">
        <v>3</v>
      </c>
      <c r="L43" s="154" t="s">
        <v>20</v>
      </c>
      <c r="M43" s="155"/>
      <c r="N43" s="155"/>
      <c r="O43" s="156"/>
      <c r="P43" s="155">
        <f>3135+G43</f>
        <v>3544</v>
      </c>
      <c r="Q43" s="157">
        <f>30+H43</f>
        <v>34</v>
      </c>
    </row>
    <row r="44" spans="2:17" ht="12" customHeight="1">
      <c r="B44" s="144">
        <v>4</v>
      </c>
      <c r="C44" s="152" t="s">
        <v>27</v>
      </c>
      <c r="D44" s="144"/>
      <c r="E44" s="144"/>
      <c r="G44" s="144">
        <f>Q22</f>
        <v>419</v>
      </c>
      <c r="H44" s="153">
        <v>3</v>
      </c>
      <c r="K44" s="144">
        <v>4</v>
      </c>
      <c r="L44" s="154" t="s">
        <v>23</v>
      </c>
      <c r="M44" s="155"/>
      <c r="N44" s="155"/>
      <c r="O44" s="156"/>
      <c r="P44" s="155">
        <f>3226+G41</f>
        <v>3605</v>
      </c>
      <c r="Q44" s="157">
        <f>27+H41</f>
        <v>34</v>
      </c>
    </row>
    <row r="45" spans="2:17" ht="12" customHeight="1">
      <c r="B45" s="144">
        <v>5</v>
      </c>
      <c r="C45" s="152" t="s">
        <v>32</v>
      </c>
      <c r="D45" s="144"/>
      <c r="E45" s="144"/>
      <c r="G45" s="144">
        <f>H33</f>
        <v>512</v>
      </c>
      <c r="H45" s="153">
        <v>2</v>
      </c>
      <c r="K45" s="144">
        <v>5</v>
      </c>
      <c r="L45" s="154" t="s">
        <v>27</v>
      </c>
      <c r="M45" s="155"/>
      <c r="N45" s="155"/>
      <c r="O45" s="156"/>
      <c r="P45" s="155">
        <f>3435+G44</f>
        <v>3854</v>
      </c>
      <c r="Q45" s="157">
        <f>12+H44</f>
        <v>15</v>
      </c>
    </row>
    <row r="46" spans="2:17" ht="12" customHeight="1">
      <c r="B46" s="144">
        <v>6</v>
      </c>
      <c r="C46" s="154" t="s">
        <v>18</v>
      </c>
      <c r="D46" s="144"/>
      <c r="E46" s="144"/>
      <c r="G46" s="144">
        <f>Q33</f>
        <v>2016</v>
      </c>
      <c r="H46" s="153">
        <v>0</v>
      </c>
      <c r="K46" s="144">
        <v>6</v>
      </c>
      <c r="L46" s="154" t="s">
        <v>32</v>
      </c>
      <c r="M46" s="155"/>
      <c r="N46" s="155"/>
      <c r="O46" s="156"/>
      <c r="P46" s="155">
        <f>6903+G45</f>
        <v>7415</v>
      </c>
      <c r="Q46" s="157">
        <f>8+H45</f>
        <v>10</v>
      </c>
    </row>
    <row r="47" spans="2:17" ht="12" customHeight="1">
      <c r="B47" s="144"/>
      <c r="C47" s="145"/>
      <c r="D47" s="144"/>
      <c r="E47" s="144"/>
      <c r="F47" s="144"/>
      <c r="G47" s="144"/>
      <c r="H47" s="144"/>
      <c r="K47" s="144"/>
      <c r="L47" s="145"/>
      <c r="M47" s="144"/>
      <c r="N47" s="144"/>
      <c r="O47" s="144"/>
      <c r="P47" s="144"/>
      <c r="Q47" s="144"/>
    </row>
    <row r="48" spans="2:17" ht="12" customHeight="1">
      <c r="B48" s="144"/>
      <c r="C48" s="145"/>
      <c r="D48" s="144"/>
      <c r="E48" s="144"/>
      <c r="F48" s="144"/>
      <c r="G48" s="144"/>
      <c r="H48" s="144"/>
      <c r="K48" s="144"/>
      <c r="L48" s="145"/>
      <c r="M48" s="144"/>
      <c r="N48" s="144"/>
      <c r="O48" s="144"/>
      <c r="P48" s="144"/>
      <c r="Q48" s="144"/>
    </row>
    <row r="49" spans="2:17" ht="12" customHeight="1">
      <c r="B49" s="144"/>
      <c r="C49" s="145"/>
      <c r="D49" s="144"/>
      <c r="E49" s="144"/>
      <c r="F49" s="144"/>
      <c r="G49" s="144"/>
      <c r="H49" s="144"/>
      <c r="K49" s="144"/>
      <c r="L49" s="145"/>
      <c r="M49" s="144"/>
      <c r="N49" s="144"/>
      <c r="O49" s="144"/>
      <c r="P49" s="144"/>
      <c r="Q49" s="144"/>
    </row>
    <row r="50" spans="2:17" ht="12" customHeight="1">
      <c r="B50" s="144"/>
      <c r="C50" s="145"/>
      <c r="D50" s="144"/>
      <c r="E50" s="144"/>
      <c r="F50" s="144"/>
      <c r="G50" s="144"/>
      <c r="H50" s="144"/>
      <c r="K50" s="144"/>
      <c r="L50" s="145"/>
      <c r="M50" s="144"/>
      <c r="N50" s="144"/>
      <c r="O50" s="144"/>
      <c r="P50" s="144"/>
      <c r="Q50" s="144"/>
    </row>
    <row r="51" spans="2:17" ht="12" customHeight="1">
      <c r="B51" s="144"/>
      <c r="C51" s="145"/>
      <c r="D51" s="144"/>
      <c r="E51" s="144"/>
      <c r="F51" s="144"/>
      <c r="G51" s="144"/>
      <c r="H51" s="144"/>
      <c r="K51" s="144"/>
      <c r="L51" s="145"/>
      <c r="M51" s="144"/>
      <c r="N51" s="144"/>
      <c r="O51" s="144"/>
      <c r="P51" s="144"/>
      <c r="Q51" s="144"/>
    </row>
    <row r="52" spans="2:17" ht="12" customHeight="1">
      <c r="B52" s="144"/>
      <c r="C52" s="145"/>
      <c r="D52" s="144"/>
      <c r="E52" s="144"/>
      <c r="F52" s="144"/>
      <c r="G52" s="144"/>
      <c r="H52" s="144"/>
      <c r="K52" s="144"/>
      <c r="L52" s="145"/>
      <c r="M52" s="144"/>
      <c r="N52" s="144"/>
      <c r="O52" s="144"/>
      <c r="P52" s="144"/>
      <c r="Q52" s="144"/>
    </row>
    <row r="53" spans="2:17" ht="12" customHeight="1">
      <c r="B53" s="144"/>
      <c r="C53" s="145"/>
      <c r="D53" s="144"/>
      <c r="E53" s="144"/>
      <c r="F53" s="144"/>
      <c r="G53" s="144"/>
      <c r="H53" s="144"/>
      <c r="K53" s="144"/>
      <c r="L53" s="145"/>
      <c r="M53" s="144"/>
      <c r="N53" s="144"/>
      <c r="O53" s="144"/>
      <c r="P53" s="144"/>
      <c r="Q53" s="144"/>
    </row>
    <row r="54" spans="2:17" ht="12" customHeight="1">
      <c r="B54" s="144"/>
      <c r="C54" s="145"/>
      <c r="D54" s="144"/>
      <c r="E54" s="144"/>
      <c r="F54" s="144"/>
      <c r="G54" s="144"/>
      <c r="H54" s="144"/>
      <c r="K54" s="144"/>
      <c r="L54" s="145"/>
      <c r="M54" s="144"/>
      <c r="N54" s="144"/>
      <c r="O54" s="144"/>
      <c r="P54" s="144"/>
      <c r="Q54" s="144"/>
    </row>
    <row r="55" spans="2:17" ht="12" customHeight="1">
      <c r="B55" s="144"/>
      <c r="C55" s="145"/>
      <c r="D55" s="144"/>
      <c r="E55" s="144"/>
      <c r="F55" s="144"/>
      <c r="G55" s="144"/>
      <c r="H55" s="144"/>
      <c r="K55" s="144"/>
      <c r="L55" s="145"/>
      <c r="M55" s="144"/>
      <c r="N55" s="144"/>
      <c r="O55" s="144"/>
      <c r="P55" s="144"/>
      <c r="Q55" s="144"/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</dc:creator>
  <cp:keywords/>
  <dc:description/>
  <cp:lastModifiedBy>Máca</cp:lastModifiedBy>
  <cp:lastPrinted>2006-07-02T16:13:49Z</cp:lastPrinted>
  <dcterms:created xsi:type="dcterms:W3CDTF">2006-06-18T11:39:17Z</dcterms:created>
  <dcterms:modified xsi:type="dcterms:W3CDTF">2006-07-02T19:52:23Z</dcterms:modified>
  <cp:category/>
  <cp:version/>
  <cp:contentType/>
  <cp:contentStatus/>
</cp:coreProperties>
</file>