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869" activeTab="1"/>
  </bookViews>
  <sheets>
    <sheet name="titul" sheetId="1" r:id="rId1"/>
    <sheet name="výsledky-jednotlivci" sheetId="2" r:id="rId2"/>
    <sheet name="družstva" sheetId="3" r:id="rId3"/>
    <sheet name="II.Liga Celkem" sheetId="4" r:id="rId4"/>
    <sheet name="bodovací prostor" sheetId="5" r:id="rId5"/>
  </sheets>
  <definedNames>
    <definedName name="_xlnm.Print_Area" localSheetId="0">'titul'!$A$1:$I$39</definedName>
    <definedName name="_xlnm.Print_Area" localSheetId="1">'výsledky-jednotlivci'!$A$1:$Q$83</definedName>
  </definedNames>
  <calcPr fullCalcOnLoad="1"/>
</workbook>
</file>

<file path=xl/comments5.xml><?xml version="1.0" encoding="utf-8"?>
<comments xmlns="http://schemas.openxmlformats.org/spreadsheetml/2006/main">
  <authors>
    <author>rak</author>
  </authors>
  <commentList>
    <comment ref="T2" authorId="0">
      <text>
        <r>
          <rPr>
            <b/>
            <sz val="8"/>
            <rFont val="Tahoma"/>
            <family val="2"/>
          </rPr>
          <t>rak:</t>
        </r>
        <r>
          <rPr>
            <sz val="8"/>
            <rFont val="Tahoma"/>
            <family val="2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<sst xmlns="http://schemas.openxmlformats.org/spreadsheetml/2006/main" count="1079" uniqueCount="250">
  <si>
    <t>reg.č.</t>
  </si>
  <si>
    <t>Příjmení</t>
  </si>
  <si>
    <t>Jméno</t>
  </si>
  <si>
    <t>kat.</t>
  </si>
  <si>
    <t>1.</t>
  </si>
  <si>
    <t>s</t>
  </si>
  <si>
    <t>m</t>
  </si>
  <si>
    <t>KDG Šternberk</t>
  </si>
  <si>
    <t>2.</t>
  </si>
  <si>
    <t>Karásek</t>
  </si>
  <si>
    <t>3.</t>
  </si>
  <si>
    <t>Jiří</t>
  </si>
  <si>
    <t>4.</t>
  </si>
  <si>
    <t>5.</t>
  </si>
  <si>
    <t>Jan</t>
  </si>
  <si>
    <t>6.</t>
  </si>
  <si>
    <t>Václav</t>
  </si>
  <si>
    <t>7.</t>
  </si>
  <si>
    <t>Petr</t>
  </si>
  <si>
    <t>8.</t>
  </si>
  <si>
    <t>9.</t>
  </si>
  <si>
    <t>Milan</t>
  </si>
  <si>
    <t>10.</t>
  </si>
  <si>
    <t>Miroslav</t>
  </si>
  <si>
    <t>M</t>
  </si>
  <si>
    <t>11.</t>
  </si>
  <si>
    <t>Josef</t>
  </si>
  <si>
    <t>12.</t>
  </si>
  <si>
    <t>13.</t>
  </si>
  <si>
    <t>14.</t>
  </si>
  <si>
    <t>15.</t>
  </si>
  <si>
    <t>16.</t>
  </si>
  <si>
    <t>Jana</t>
  </si>
  <si>
    <t>ž</t>
  </si>
  <si>
    <t>17.</t>
  </si>
  <si>
    <t>18.</t>
  </si>
  <si>
    <t>Tomáš</t>
  </si>
  <si>
    <t>19.</t>
  </si>
  <si>
    <t>-</t>
  </si>
  <si>
    <t>20.</t>
  </si>
  <si>
    <t>Zdeněk</t>
  </si>
  <si>
    <t>MGC Olomouc</t>
  </si>
  <si>
    <t>Pavel</t>
  </si>
  <si>
    <t>Roemer</t>
  </si>
  <si>
    <t>Ivan</t>
  </si>
  <si>
    <t>KGB Kojetín</t>
  </si>
  <si>
    <t>Vít</t>
  </si>
  <si>
    <t>Michal</t>
  </si>
  <si>
    <t>Hanzelka</t>
  </si>
  <si>
    <t>Lumír</t>
  </si>
  <si>
    <t>KDG 2000 Ostrava</t>
  </si>
  <si>
    <t>Sedláček</t>
  </si>
  <si>
    <t>Vladimír</t>
  </si>
  <si>
    <t>MGC Opava</t>
  </si>
  <si>
    <t>Sedláčková</t>
  </si>
  <si>
    <t>Ludmila</t>
  </si>
  <si>
    <t>Horák</t>
  </si>
  <si>
    <t>MGC Jedovnice</t>
  </si>
  <si>
    <t>Škurek</t>
  </si>
  <si>
    <t>Svatopluk</t>
  </si>
  <si>
    <t>TJ START Brno</t>
  </si>
  <si>
    <t>Vaňák</t>
  </si>
  <si>
    <t>Novák</t>
  </si>
  <si>
    <t>Petra</t>
  </si>
  <si>
    <t>Láník</t>
  </si>
  <si>
    <t>Hlaváč</t>
  </si>
  <si>
    <t>MGC 90 Brno</t>
  </si>
  <si>
    <t>Složil</t>
  </si>
  <si>
    <t>KDG Tovačov</t>
  </si>
  <si>
    <t>Martin</t>
  </si>
  <si>
    <t>MGC Holešov</t>
  </si>
  <si>
    <t>David</t>
  </si>
  <si>
    <t>MGT PLUPO Vratimov</t>
  </si>
  <si>
    <t>Doležel</t>
  </si>
  <si>
    <t>1.DGC Bystřice p.H.</t>
  </si>
  <si>
    <t>Radek</t>
  </si>
  <si>
    <t>Mikulík</t>
  </si>
  <si>
    <t>Oldřich</t>
  </si>
  <si>
    <t>Lukáš</t>
  </si>
  <si>
    <t>Marek</t>
  </si>
  <si>
    <t>Schreiber</t>
  </si>
  <si>
    <t>Vyška</t>
  </si>
  <si>
    <t xml:space="preserve"> Radek</t>
  </si>
  <si>
    <t>ME Blansko</t>
  </si>
  <si>
    <t>Rimpler</t>
  </si>
  <si>
    <t>Doleželová</t>
  </si>
  <si>
    <t>Lenka</t>
  </si>
  <si>
    <t>Staněk</t>
  </si>
  <si>
    <t>Šenkyřík</t>
  </si>
  <si>
    <t>Krecl</t>
  </si>
  <si>
    <t>Mojmír</t>
  </si>
  <si>
    <t>Kučera</t>
  </si>
  <si>
    <t>Urbánek</t>
  </si>
  <si>
    <t>Michael</t>
  </si>
  <si>
    <t>Šíbl</t>
  </si>
  <si>
    <t>Zbyněk</t>
  </si>
  <si>
    <t>Mucha</t>
  </si>
  <si>
    <t>žá</t>
  </si>
  <si>
    <t>j</t>
  </si>
  <si>
    <t>Trnkal</t>
  </si>
  <si>
    <t>Macháčková</t>
  </si>
  <si>
    <t>Šárka</t>
  </si>
  <si>
    <t>Macháček</t>
  </si>
  <si>
    <t>Netopil</t>
  </si>
  <si>
    <t>Šebela</t>
  </si>
  <si>
    <t xml:space="preserve">Radek </t>
  </si>
  <si>
    <t>Procházka</t>
  </si>
  <si>
    <t>Emil</t>
  </si>
  <si>
    <t>Vymazal</t>
  </si>
  <si>
    <t>Řehulka</t>
  </si>
  <si>
    <t>Dostálková</t>
  </si>
  <si>
    <t>Vladimíra</t>
  </si>
  <si>
    <t>Straško</t>
  </si>
  <si>
    <t>Marián</t>
  </si>
  <si>
    <t>Nádaský</t>
  </si>
  <si>
    <t>Papoušek</t>
  </si>
  <si>
    <t>SK Mlýn Přerov</t>
  </si>
  <si>
    <t>Smejkal</t>
  </si>
  <si>
    <t>Zemánek</t>
  </si>
  <si>
    <t>Honková</t>
  </si>
  <si>
    <t>Tereza</t>
  </si>
  <si>
    <t>Nakládalová</t>
  </si>
  <si>
    <t>Skoupý</t>
  </si>
  <si>
    <t>Matěj</t>
  </si>
  <si>
    <t>Tichá</t>
  </si>
  <si>
    <t>Andrea</t>
  </si>
  <si>
    <t>Roubalíková</t>
  </si>
  <si>
    <t>Dagmar</t>
  </si>
  <si>
    <t>Coufalíková</t>
  </si>
  <si>
    <t>Čeladník</t>
  </si>
  <si>
    <t>Roubalík</t>
  </si>
  <si>
    <t>Bubík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</si>
  <si>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</si>
  <si>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</si>
  <si>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</si>
  <si>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</si>
  <si>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</si>
  <si>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</si>
  <si>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</si>
  <si>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</si>
  <si>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</si>
  <si>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</si>
  <si>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</si>
  <si>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</si>
  <si>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</si>
  <si>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</si>
  <si>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</si>
  <si>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</si>
  <si>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Kat</t>
  </si>
  <si>
    <t>Vt</t>
  </si>
  <si>
    <t>k1</t>
  </si>
  <si>
    <t>k2</t>
  </si>
  <si>
    <t>k3</t>
  </si>
  <si>
    <t>k4</t>
  </si>
  <si>
    <t>r1</t>
  </si>
  <si>
    <t>r2</t>
  </si>
  <si>
    <t>prů</t>
  </si>
  <si>
    <t>Reg. č.</t>
  </si>
  <si>
    <t>Muži :</t>
  </si>
  <si>
    <t>Senioři :</t>
  </si>
  <si>
    <t>Ženy :</t>
  </si>
  <si>
    <t>Junioři :</t>
  </si>
  <si>
    <t>Žáci :</t>
  </si>
  <si>
    <t>kol</t>
  </si>
  <si>
    <t>1.místo</t>
  </si>
  <si>
    <t>2.místo</t>
  </si>
  <si>
    <t>3.místo</t>
  </si>
  <si>
    <t>body:</t>
  </si>
  <si>
    <t>N</t>
  </si>
  <si>
    <t>4.místo</t>
  </si>
  <si>
    <t>5.místo</t>
  </si>
  <si>
    <t>6.místo</t>
  </si>
  <si>
    <t>7.místo</t>
  </si>
  <si>
    <t>Tovačov</t>
  </si>
  <si>
    <t>Taurus Prostějov</t>
  </si>
  <si>
    <t>Hrstka</t>
  </si>
  <si>
    <t>8.místo</t>
  </si>
  <si>
    <t>MGC Jedovnice "B"</t>
  </si>
  <si>
    <t>Mucha J.</t>
  </si>
  <si>
    <t>Horák P.</t>
  </si>
  <si>
    <t>Procházka E.</t>
  </si>
  <si>
    <t>Kučera L.</t>
  </si>
  <si>
    <t>MGC Holešov "B"</t>
  </si>
  <si>
    <t>Tichá A.</t>
  </si>
  <si>
    <t>Roubalíková D.</t>
  </si>
  <si>
    <t>Roubalík P.</t>
  </si>
  <si>
    <t>Coufalíková P.</t>
  </si>
  <si>
    <t>MGC Jedovnice "A"</t>
  </si>
  <si>
    <t>Rimpler J.</t>
  </si>
  <si>
    <t>Smíšená družstva - II.liga - Morava jih - 8.kolo</t>
  </si>
  <si>
    <t>TJ Start Brno</t>
  </si>
  <si>
    <t>Solař</t>
  </si>
  <si>
    <t>Regerová</t>
  </si>
  <si>
    <t>Klimek</t>
  </si>
  <si>
    <t>Racek</t>
  </si>
  <si>
    <t>Malachta</t>
  </si>
  <si>
    <t>Radovan</t>
  </si>
  <si>
    <t>Krätschmer</t>
  </si>
  <si>
    <t>Bohumír</t>
  </si>
  <si>
    <t>SEEKA</t>
  </si>
  <si>
    <t>R1</t>
  </si>
  <si>
    <t>R2</t>
  </si>
  <si>
    <t xml:space="preserve">4. OPEN - 17.6.2007   Tovačov                       </t>
  </si>
  <si>
    <t>Milan Vymazal</t>
  </si>
  <si>
    <t>Michael Urbánek</t>
  </si>
  <si>
    <t>Lenka Doleželová, Radek Šebela</t>
  </si>
  <si>
    <t>Karásek J.</t>
  </si>
  <si>
    <t>Šenkyřík V.</t>
  </si>
  <si>
    <t>Láník J.</t>
  </si>
  <si>
    <t>1. DGC Bystřice p.H. "B"</t>
  </si>
  <si>
    <t>Doležel I.</t>
  </si>
  <si>
    <t>Doleželová L.</t>
  </si>
  <si>
    <t>Roemer I.</t>
  </si>
  <si>
    <t>Staněk J.</t>
  </si>
  <si>
    <t>Škurek S.</t>
  </si>
  <si>
    <t>Malachta R.</t>
  </si>
  <si>
    <t>Složil P.</t>
  </si>
  <si>
    <t>Výška M.</t>
  </si>
  <si>
    <t>Skoupý M.</t>
  </si>
  <si>
    <t>Výška R.</t>
  </si>
  <si>
    <t>Papoušek M.</t>
  </si>
  <si>
    <t>Řehulka J.</t>
  </si>
  <si>
    <t>Doležel R. ml.</t>
  </si>
  <si>
    <t>1. DGC Bytřice p.H. "C"</t>
  </si>
  <si>
    <t>Solař J.</t>
  </si>
  <si>
    <t>Novák M.</t>
  </si>
  <si>
    <t>Regerová L.</t>
  </si>
  <si>
    <t>Mikulík O.</t>
  </si>
  <si>
    <t>Dolstálková V.</t>
  </si>
  <si>
    <t>Racek P.</t>
  </si>
  <si>
    <t>4. OPEN Tovačov 2007 + II.liga družstev</t>
  </si>
  <si>
    <t>Celková tabulka</t>
  </si>
  <si>
    <t>II.liga                                              smíšená družstva</t>
  </si>
  <si>
    <t>6. Open Hulín</t>
  </si>
  <si>
    <t>7. Open Bystřice</t>
  </si>
  <si>
    <t xml:space="preserve">8. Open Jedovnice </t>
  </si>
  <si>
    <t>9. Open Přerov</t>
  </si>
  <si>
    <t>1. Open Blansko</t>
  </si>
  <si>
    <t>2. Open Start Brno</t>
  </si>
  <si>
    <t>3. Open Holešov</t>
  </si>
  <si>
    <t>KP 90 Brno</t>
  </si>
  <si>
    <t>4. Open Tovačov</t>
  </si>
  <si>
    <t>5. Open Prostějov</t>
  </si>
  <si>
    <t>Celkem:</t>
  </si>
  <si>
    <t>údery</t>
  </si>
  <si>
    <t>1. DGC Bystřice p. H. "B"</t>
  </si>
  <si>
    <t>1. DGC Bystřice p. H. "C"</t>
  </si>
  <si>
    <t>SEGO 2007</t>
  </si>
  <si>
    <t>9. kolo           II.Liga smíšených družstev - 2006/2007</t>
  </si>
  <si>
    <t>Michael Urbánek, Milan Vymazal, Pavel Horák, Radek Doležel st., Radek Vyška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</si>
</sst>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#,##0.0"/>
    <numFmt numFmtId="172" formatCode="h:m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&quot;Kč&quot;"/>
    <numFmt numFmtId="177" formatCode="[$-405]d\.\ mmmm\ yyyy"/>
    <numFmt numFmtId="178" formatCode="[$-F800]dddd\,\ mmmm\ dd\,\ yyyy"/>
  </numFmts>
  <fonts count="8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0"/>
      <color indexed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Garamond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9"/>
      <color indexed="10"/>
      <name val="Garamond"/>
      <family val="1"/>
    </font>
    <font>
      <sz val="9"/>
      <color indexed="57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Garamond"/>
      <family val="1"/>
    </font>
    <font>
      <sz val="7"/>
      <name val="Tahoma"/>
      <family val="2"/>
    </font>
    <font>
      <sz val="7"/>
      <name val="Times New Roman"/>
      <family val="1"/>
    </font>
    <font>
      <b/>
      <sz val="9"/>
      <color indexed="12"/>
      <name val="Garamond"/>
      <family val="1"/>
    </font>
    <font>
      <b/>
      <sz val="9"/>
      <color indexed="17"/>
      <name val="Garamond"/>
      <family val="1"/>
    </font>
    <font>
      <sz val="10"/>
      <name val="Arial CE"/>
      <family val="0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tted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4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 horizontal="center"/>
    </xf>
    <xf numFmtId="166" fontId="4" fillId="35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center"/>
      <protection/>
    </xf>
    <xf numFmtId="0" fontId="0" fillId="0" borderId="0" xfId="47">
      <alignment/>
      <protection/>
    </xf>
    <xf numFmtId="0" fontId="11" fillId="0" borderId="0" xfId="47" applyFont="1">
      <alignment/>
      <protection/>
    </xf>
    <xf numFmtId="0" fontId="14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"/>
      <protection/>
    </xf>
    <xf numFmtId="0" fontId="15" fillId="0" borderId="0" xfId="47" applyFont="1" applyAlignment="1">
      <alignment horizontal="center" vertical="center"/>
      <protection/>
    </xf>
    <xf numFmtId="0" fontId="14" fillId="0" borderId="0" xfId="47" applyFont="1" applyAlignment="1">
      <alignment/>
      <protection/>
    </xf>
    <xf numFmtId="0" fontId="16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horizontal="right"/>
      <protection/>
    </xf>
    <xf numFmtId="0" fontId="12" fillId="0" borderId="0" xfId="47" applyFont="1" applyAlignment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2" fillId="37" borderId="18" xfId="50" applyFont="1" applyFill="1" applyBorder="1" applyAlignment="1">
      <alignment horizontal="center"/>
      <protection/>
    </xf>
    <xf numFmtId="0" fontId="29" fillId="37" borderId="18" xfId="50" applyFont="1" applyFill="1" applyBorder="1" applyAlignment="1">
      <alignment horizontal="center"/>
      <protection/>
    </xf>
    <xf numFmtId="0" fontId="33" fillId="37" borderId="18" xfId="50" applyFont="1" applyFill="1" applyBorder="1" applyAlignment="1">
      <alignment horizontal="center"/>
      <protection/>
    </xf>
    <xf numFmtId="2" fontId="25" fillId="0" borderId="0" xfId="0" applyNumberFormat="1" applyFont="1" applyFill="1" applyBorder="1" applyAlignment="1">
      <alignment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/>
    </xf>
    <xf numFmtId="2" fontId="31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/>
    </xf>
    <xf numFmtId="2" fontId="32" fillId="37" borderId="18" xfId="50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5" fillId="36" borderId="0" xfId="0" applyFont="1" applyFill="1" applyAlignment="1" applyProtection="1">
      <alignment horizontal="center"/>
      <protection locked="0"/>
    </xf>
    <xf numFmtId="0" fontId="35" fillId="36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2" fontId="29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4" fillId="0" borderId="21" xfId="0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"/>
      <protection/>
    </xf>
    <xf numFmtId="0" fontId="27" fillId="36" borderId="0" xfId="0" applyFont="1" applyFill="1" applyBorder="1" applyAlignment="1" applyProtection="1">
      <alignment horizontal="center"/>
      <protection/>
    </xf>
    <xf numFmtId="0" fontId="28" fillId="36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2" fontId="10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35" fillId="37" borderId="18" xfId="50" applyFont="1" applyFill="1" applyBorder="1" applyAlignment="1">
      <alignment horizontal="center"/>
      <protection/>
    </xf>
    <xf numFmtId="0" fontId="35" fillId="37" borderId="22" xfId="50" applyFont="1" applyFill="1" applyBorder="1" applyAlignment="1">
      <alignment horizontal="center"/>
      <protection/>
    </xf>
    <xf numFmtId="0" fontId="32" fillId="37" borderId="22" xfId="50" applyFont="1" applyFill="1" applyBorder="1" applyAlignment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0" fillId="0" borderId="0" xfId="51">
      <alignment/>
      <protection/>
    </xf>
    <xf numFmtId="0" fontId="40" fillId="0" borderId="0" xfId="48">
      <alignment/>
      <protection/>
    </xf>
    <xf numFmtId="0" fontId="20" fillId="0" borderId="0" xfId="49" applyFont="1">
      <alignment/>
      <protection/>
    </xf>
    <xf numFmtId="0" fontId="40" fillId="0" borderId="0" xfId="51" applyFont="1" applyFill="1">
      <alignment/>
      <protection/>
    </xf>
    <xf numFmtId="0" fontId="26" fillId="0" borderId="0" xfId="49">
      <alignment/>
      <protection/>
    </xf>
    <xf numFmtId="0" fontId="44" fillId="0" borderId="0" xfId="49" applyFont="1" applyFill="1" applyAlignment="1">
      <alignment horizontal="center"/>
      <protection/>
    </xf>
    <xf numFmtId="0" fontId="45" fillId="0" borderId="0" xfId="49" applyFont="1" applyFill="1">
      <alignment/>
      <protection/>
    </xf>
    <xf numFmtId="0" fontId="46" fillId="0" borderId="0" xfId="51" applyFont="1" applyFill="1">
      <alignment/>
      <protection/>
    </xf>
    <xf numFmtId="0" fontId="48" fillId="38" borderId="24" xfId="49" applyFont="1" applyFill="1" applyBorder="1" applyAlignment="1">
      <alignment horizontal="left"/>
      <protection/>
    </xf>
    <xf numFmtId="0" fontId="48" fillId="38" borderId="25" xfId="49" applyFont="1" applyFill="1" applyBorder="1" applyAlignment="1">
      <alignment horizontal="left"/>
      <protection/>
    </xf>
    <xf numFmtId="0" fontId="48" fillId="38" borderId="24" xfId="49" applyFont="1" applyFill="1" applyBorder="1">
      <alignment/>
      <protection/>
    </xf>
    <xf numFmtId="0" fontId="48" fillId="38" borderId="24" xfId="51" applyFont="1" applyFill="1" applyBorder="1">
      <alignment/>
      <protection/>
    </xf>
    <xf numFmtId="0" fontId="48" fillId="38" borderId="25" xfId="51" applyFont="1" applyFill="1" applyBorder="1">
      <alignment/>
      <protection/>
    </xf>
    <xf numFmtId="0" fontId="51" fillId="38" borderId="26" xfId="49" applyFont="1" applyFill="1" applyBorder="1" applyAlignment="1">
      <alignment horizontal="center"/>
      <protection/>
    </xf>
    <xf numFmtId="0" fontId="51" fillId="38" borderId="27" xfId="49" applyFont="1" applyFill="1" applyBorder="1" applyAlignment="1">
      <alignment horizontal="center"/>
      <protection/>
    </xf>
    <xf numFmtId="0" fontId="51" fillId="38" borderId="28" xfId="49" applyFont="1" applyFill="1" applyBorder="1" applyAlignment="1">
      <alignment horizontal="center"/>
      <protection/>
    </xf>
    <xf numFmtId="0" fontId="51" fillId="38" borderId="29" xfId="49" applyFont="1" applyFill="1" applyBorder="1" applyAlignment="1">
      <alignment horizontal="center"/>
      <protection/>
    </xf>
    <xf numFmtId="0" fontId="2" fillId="38" borderId="26" xfId="49" applyFont="1" applyFill="1" applyBorder="1" applyAlignment="1">
      <alignment horizontal="center"/>
      <protection/>
    </xf>
    <xf numFmtId="0" fontId="2" fillId="38" borderId="27" xfId="49" applyFont="1" applyFill="1" applyBorder="1" applyAlignment="1">
      <alignment horizontal="center"/>
      <protection/>
    </xf>
    <xf numFmtId="0" fontId="24" fillId="33" borderId="30" xfId="49" applyFont="1" applyFill="1" applyBorder="1" applyAlignment="1">
      <alignment horizontal="center"/>
      <protection/>
    </xf>
    <xf numFmtId="0" fontId="24" fillId="33" borderId="31" xfId="51" applyFont="1" applyFill="1" applyBorder="1">
      <alignment/>
      <protection/>
    </xf>
    <xf numFmtId="3" fontId="24" fillId="33" borderId="14" xfId="49" applyNumberFormat="1" applyFont="1" applyFill="1" applyBorder="1" applyAlignment="1">
      <alignment horizontal="center"/>
      <protection/>
    </xf>
    <xf numFmtId="3" fontId="24" fillId="33" borderId="31" xfId="49" applyNumberFormat="1" applyFont="1" applyFill="1" applyBorder="1" applyAlignment="1">
      <alignment horizontal="center"/>
      <protection/>
    </xf>
    <xf numFmtId="3" fontId="24" fillId="38" borderId="14" xfId="49" applyNumberFormat="1" applyFont="1" applyFill="1" applyBorder="1" applyAlignment="1">
      <alignment horizontal="center"/>
      <protection/>
    </xf>
    <xf numFmtId="3" fontId="24" fillId="38" borderId="31" xfId="49" applyNumberFormat="1" applyFont="1" applyFill="1" applyBorder="1" applyAlignment="1">
      <alignment horizontal="center"/>
      <protection/>
    </xf>
    <xf numFmtId="0" fontId="24" fillId="33" borderId="31" xfId="51" applyFont="1" applyFill="1" applyBorder="1" applyAlignment="1">
      <alignment horizontal="left"/>
      <protection/>
    </xf>
    <xf numFmtId="0" fontId="2" fillId="33" borderId="30" xfId="49" applyFont="1" applyFill="1" applyBorder="1" applyAlignment="1">
      <alignment horizontal="center"/>
      <protection/>
    </xf>
    <xf numFmtId="0" fontId="40" fillId="0" borderId="0" xfId="48" applyFill="1" applyBorder="1">
      <alignment/>
      <protection/>
    </xf>
    <xf numFmtId="0" fontId="2" fillId="33" borderId="32" xfId="49" applyFont="1" applyFill="1" applyBorder="1" applyAlignment="1">
      <alignment horizontal="center"/>
      <protection/>
    </xf>
    <xf numFmtId="0" fontId="24" fillId="33" borderId="33" xfId="51" applyFont="1" applyFill="1" applyBorder="1" applyAlignment="1">
      <alignment horizontal="left"/>
      <protection/>
    </xf>
    <xf numFmtId="3" fontId="24" fillId="33" borderId="34" xfId="49" applyNumberFormat="1" applyFont="1" applyFill="1" applyBorder="1" applyAlignment="1">
      <alignment horizontal="center"/>
      <protection/>
    </xf>
    <xf numFmtId="3" fontId="24" fillId="33" borderId="33" xfId="49" applyNumberFormat="1" applyFont="1" applyFill="1" applyBorder="1" applyAlignment="1">
      <alignment horizontal="center"/>
      <protection/>
    </xf>
    <xf numFmtId="3" fontId="24" fillId="38" borderId="34" xfId="49" applyNumberFormat="1" applyFont="1" applyFill="1" applyBorder="1" applyAlignment="1">
      <alignment horizontal="center"/>
      <protection/>
    </xf>
    <xf numFmtId="3" fontId="24" fillId="38" borderId="33" xfId="49" applyNumberFormat="1" applyFont="1" applyFill="1" applyBorder="1" applyAlignment="1">
      <alignment horizontal="center"/>
      <protection/>
    </xf>
    <xf numFmtId="0" fontId="40" fillId="0" borderId="0" xfId="48" applyBorder="1">
      <alignment/>
      <protection/>
    </xf>
    <xf numFmtId="0" fontId="52" fillId="0" borderId="0" xfId="48" applyFont="1" applyBorder="1">
      <alignment/>
      <protection/>
    </xf>
    <xf numFmtId="0" fontId="24" fillId="33" borderId="35" xfId="49" applyFont="1" applyFill="1" applyBorder="1" applyAlignment="1">
      <alignment horizontal="center"/>
      <protection/>
    </xf>
    <xf numFmtId="0" fontId="24" fillId="33" borderId="36" xfId="51" applyFont="1" applyFill="1" applyBorder="1" applyAlignment="1">
      <alignment horizontal="left"/>
      <protection/>
    </xf>
    <xf numFmtId="3" fontId="24" fillId="33" borderId="37" xfId="49" applyNumberFormat="1" applyFont="1" applyFill="1" applyBorder="1" applyAlignment="1">
      <alignment horizontal="center"/>
      <protection/>
    </xf>
    <xf numFmtId="3" fontId="24" fillId="33" borderId="36" xfId="49" applyNumberFormat="1" applyFont="1" applyFill="1" applyBorder="1" applyAlignment="1">
      <alignment horizontal="center"/>
      <protection/>
    </xf>
    <xf numFmtId="3" fontId="24" fillId="38" borderId="28" xfId="49" applyNumberFormat="1" applyFont="1" applyFill="1" applyBorder="1" applyAlignment="1">
      <alignment horizontal="center"/>
      <protection/>
    </xf>
    <xf numFmtId="3" fontId="24" fillId="38" borderId="27" xfId="49" applyNumberFormat="1" applyFont="1" applyFill="1" applyBorder="1" applyAlignment="1">
      <alignment horizontal="center"/>
      <protection/>
    </xf>
    <xf numFmtId="3" fontId="24" fillId="38" borderId="30" xfId="49" applyNumberFormat="1" applyFont="1" applyFill="1" applyBorder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0" fontId="14" fillId="35" borderId="0" xfId="47" applyFont="1" applyFill="1" applyAlignment="1" applyProtection="1">
      <alignment horizontal="center"/>
      <protection locked="0"/>
    </xf>
    <xf numFmtId="14" fontId="14" fillId="35" borderId="0" xfId="47" applyNumberFormat="1" applyFont="1" applyFill="1" applyAlignment="1" applyProtection="1">
      <alignment horizontal="center"/>
      <protection locked="0"/>
    </xf>
    <xf numFmtId="0" fontId="16" fillId="0" borderId="0" xfId="47" applyFont="1" applyAlignment="1">
      <alignment horizontal="left"/>
      <protection/>
    </xf>
    <xf numFmtId="0" fontId="16" fillId="35" borderId="0" xfId="47" applyFont="1" applyFill="1" applyAlignment="1" applyProtection="1">
      <alignment horizontal="left"/>
      <protection locked="0"/>
    </xf>
    <xf numFmtId="0" fontId="12" fillId="35" borderId="0" xfId="47" applyFont="1" applyFill="1" applyAlignment="1" applyProtection="1">
      <alignment horizontal="left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0" fillId="38" borderId="35" xfId="49" applyFont="1" applyFill="1" applyBorder="1" applyAlignment="1">
      <alignment horizontal="center" vertical="center" wrapText="1"/>
      <protection/>
    </xf>
    <xf numFmtId="0" fontId="50" fillId="38" borderId="36" xfId="49" applyFont="1" applyFill="1" applyBorder="1" applyAlignment="1">
      <alignment horizontal="center" vertical="center" wrapText="1"/>
      <protection/>
    </xf>
    <xf numFmtId="0" fontId="2" fillId="38" borderId="39" xfId="49" applyFont="1" applyFill="1" applyBorder="1" applyAlignment="1">
      <alignment horizontal="center" vertical="center" wrapText="1"/>
      <protection/>
    </xf>
    <xf numFmtId="0" fontId="2" fillId="38" borderId="40" xfId="49" applyFont="1" applyFill="1" applyBorder="1" applyAlignment="1">
      <alignment horizontal="center" vertical="center" wrapText="1"/>
      <protection/>
    </xf>
    <xf numFmtId="0" fontId="49" fillId="38" borderId="35" xfId="49" applyFont="1" applyFill="1" applyBorder="1" applyAlignment="1">
      <alignment horizontal="center" vertical="center" wrapText="1"/>
      <protection/>
    </xf>
    <xf numFmtId="0" fontId="49" fillId="38" borderId="36" xfId="49" applyFont="1" applyFill="1" applyBorder="1" applyAlignment="1">
      <alignment horizontal="center" vertical="center" wrapText="1"/>
      <protection/>
    </xf>
    <xf numFmtId="0" fontId="49" fillId="38" borderId="26" xfId="49" applyFont="1" applyFill="1" applyBorder="1" applyAlignment="1">
      <alignment horizontal="center" vertical="center" wrapText="1"/>
      <protection/>
    </xf>
    <xf numFmtId="0" fontId="49" fillId="38" borderId="27" xfId="49" applyFont="1" applyFill="1" applyBorder="1" applyAlignment="1">
      <alignment horizontal="center" vertical="center" wrapText="1"/>
      <protection/>
    </xf>
    <xf numFmtId="0" fontId="50" fillId="38" borderId="37" xfId="49" applyFont="1" applyFill="1" applyBorder="1" applyAlignment="1">
      <alignment horizontal="center" vertical="center" wrapText="1"/>
      <protection/>
    </xf>
    <xf numFmtId="0" fontId="50" fillId="38" borderId="41" xfId="49" applyFont="1" applyFill="1" applyBorder="1" applyAlignment="1">
      <alignment horizontal="center" vertical="center" wrapText="1"/>
      <protection/>
    </xf>
    <xf numFmtId="0" fontId="41" fillId="39" borderId="38" xfId="49" applyFont="1" applyFill="1" applyBorder="1" applyAlignment="1">
      <alignment horizontal="center"/>
      <protection/>
    </xf>
    <xf numFmtId="0" fontId="41" fillId="39" borderId="24" xfId="49" applyFont="1" applyFill="1" applyBorder="1" applyAlignment="1">
      <alignment horizontal="center"/>
      <protection/>
    </xf>
    <xf numFmtId="0" fontId="41" fillId="39" borderId="25" xfId="49" applyFont="1" applyFill="1" applyBorder="1" applyAlignment="1">
      <alignment horizontal="center"/>
      <protection/>
    </xf>
    <xf numFmtId="0" fontId="42" fillId="0" borderId="0" xfId="49" applyFont="1" applyAlignment="1">
      <alignment horizontal="center"/>
      <protection/>
    </xf>
    <xf numFmtId="0" fontId="43" fillId="39" borderId="42" xfId="49" applyFont="1" applyFill="1" applyBorder="1" applyAlignment="1">
      <alignment horizontal="center" vertical="center"/>
      <protection/>
    </xf>
    <xf numFmtId="0" fontId="43" fillId="39" borderId="43" xfId="49" applyFont="1" applyFill="1" applyBorder="1" applyAlignment="1">
      <alignment horizontal="center" vertical="center"/>
      <protection/>
    </xf>
    <xf numFmtId="0" fontId="43" fillId="39" borderId="44" xfId="49" applyFont="1" applyFill="1" applyBorder="1" applyAlignment="1">
      <alignment horizontal="center" vertical="center"/>
      <protection/>
    </xf>
    <xf numFmtId="0" fontId="43" fillId="39" borderId="45" xfId="49" applyFont="1" applyFill="1" applyBorder="1" applyAlignment="1">
      <alignment horizontal="center" vertical="center"/>
      <protection/>
    </xf>
    <xf numFmtId="0" fontId="47" fillId="38" borderId="38" xfId="49" applyFont="1" applyFill="1" applyBorder="1" applyAlignment="1">
      <alignment horizontal="center"/>
      <protection/>
    </xf>
    <xf numFmtId="0" fontId="47" fillId="38" borderId="24" xfId="49" applyFont="1" applyFill="1" applyBorder="1" applyAlignment="1">
      <alignment horizontal="center"/>
      <protection/>
    </xf>
    <xf numFmtId="0" fontId="47" fillId="38" borderId="24" xfId="49" applyFont="1" applyFill="1" applyBorder="1" applyAlignment="1">
      <alignment horizontal="lef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normální_Kopie - otj11mj2007" xfId="48"/>
    <cellStyle name="normální_LIGASTAV" xfId="49"/>
    <cellStyle name="normální_List1" xfId="50"/>
    <cellStyle name="normální_Open-1-Vratimov-2006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2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B33" sqref="B33:G33"/>
    </sheetView>
  </sheetViews>
  <sheetFormatPr defaultColWidth="10.7109375" defaultRowHeight="12.75"/>
  <cols>
    <col min="1" max="1" width="12.00390625" style="19" customWidth="1"/>
    <col min="2" max="2" width="12.140625" style="19" customWidth="1"/>
    <col min="3" max="5" width="10.7109375" style="19" customWidth="1"/>
    <col min="6" max="6" width="12.140625" style="19" customWidth="1"/>
    <col min="7" max="7" width="14.28125" style="19" customWidth="1"/>
    <col min="8" max="8" width="7.28125" style="19" customWidth="1"/>
    <col min="9" max="9" width="1.7109375" style="19" customWidth="1"/>
    <col min="10" max="10" width="10.28125" style="19" customWidth="1"/>
    <col min="11" max="11" width="6.28125" style="19" hidden="1" customWidth="1"/>
    <col min="12" max="16384" width="10.7109375" style="19" customWidth="1"/>
  </cols>
  <sheetData>
    <row r="1" spans="10:11" ht="12.75">
      <c r="J1" s="188"/>
      <c r="K1" s="188"/>
    </row>
    <row r="4" ht="12.75">
      <c r="C4" s="20"/>
    </row>
    <row r="12" ht="16.5" customHeight="1"/>
    <row r="13" spans="1:11" ht="51" customHeight="1">
      <c r="A13" s="189" t="s">
        <v>141</v>
      </c>
      <c r="B13" s="189"/>
      <c r="C13" s="189"/>
      <c r="D13" s="189"/>
      <c r="E13" s="189"/>
      <c r="F13" s="189"/>
      <c r="G13" s="189"/>
      <c r="H13" s="189"/>
      <c r="I13" s="22"/>
      <c r="J13" s="22"/>
      <c r="K13" s="22"/>
    </row>
    <row r="14" spans="1:11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24" customFormat="1" ht="47.25" customHeight="1">
      <c r="A17" s="190" t="s">
        <v>230</v>
      </c>
      <c r="B17" s="190"/>
      <c r="C17" s="190"/>
      <c r="D17" s="190"/>
      <c r="E17" s="190"/>
      <c r="F17" s="190"/>
      <c r="G17" s="190"/>
      <c r="H17" s="190"/>
      <c r="I17" s="21"/>
      <c r="J17" s="21"/>
      <c r="K17" s="21"/>
    </row>
    <row r="18" spans="1:11" s="24" customFormat="1" ht="24" customHeight="1">
      <c r="A18" s="21"/>
      <c r="B18" s="21"/>
      <c r="C18" s="21"/>
      <c r="D18" s="25"/>
      <c r="E18" s="21"/>
      <c r="G18" s="21"/>
      <c r="H18" s="21"/>
      <c r="I18" s="21"/>
      <c r="J18" s="21"/>
      <c r="K18" s="21"/>
    </row>
    <row r="19" spans="1:11" s="24" customFormat="1" ht="47.25" customHeight="1">
      <c r="A19" s="26"/>
      <c r="B19" s="26"/>
      <c r="C19" s="26"/>
      <c r="D19" s="26"/>
      <c r="E19" s="26"/>
      <c r="F19" s="26"/>
      <c r="G19" s="26"/>
      <c r="H19" s="26"/>
      <c r="I19" s="21"/>
      <c r="J19" s="21"/>
      <c r="K19" s="21"/>
    </row>
    <row r="20" spans="1:11" s="24" customFormat="1" ht="24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51" customHeight="1">
      <c r="A21" s="191">
        <v>39250</v>
      </c>
      <c r="B21" s="191"/>
      <c r="C21" s="191"/>
      <c r="D21" s="191"/>
      <c r="E21" s="191"/>
      <c r="F21" s="191"/>
      <c r="G21" s="191"/>
      <c r="H21" s="191"/>
      <c r="I21" s="21"/>
      <c r="J21" s="21"/>
      <c r="K21" s="21"/>
    </row>
    <row r="22" ht="22.5" customHeight="1"/>
    <row r="23" spans="1:11" ht="55.5" customHeight="1">
      <c r="A23" s="190" t="s">
        <v>173</v>
      </c>
      <c r="B23" s="190"/>
      <c r="C23" s="190"/>
      <c r="D23" s="190"/>
      <c r="E23" s="190"/>
      <c r="F23" s="190"/>
      <c r="G23" s="190"/>
      <c r="H23" s="190"/>
      <c r="I23" s="21"/>
      <c r="J23" s="21"/>
      <c r="K23" s="21"/>
    </row>
    <row r="27" spans="1:11" ht="18.75">
      <c r="A27" s="192" t="s">
        <v>142</v>
      </c>
      <c r="B27" s="192"/>
      <c r="C27" s="193" t="s">
        <v>203</v>
      </c>
      <c r="D27" s="193"/>
      <c r="E27" s="193"/>
      <c r="F27" s="193"/>
      <c r="G27" s="193"/>
      <c r="H27" s="27"/>
      <c r="I27" s="27"/>
      <c r="J27" s="27"/>
      <c r="K27" s="27"/>
    </row>
    <row r="28" spans="3:7" ht="12.75">
      <c r="C28" s="28"/>
      <c r="D28" s="28"/>
      <c r="E28" s="28"/>
      <c r="F28" s="28"/>
      <c r="G28" s="28"/>
    </row>
    <row r="29" spans="1:11" ht="18.75">
      <c r="A29" s="192" t="s">
        <v>143</v>
      </c>
      <c r="B29" s="192"/>
      <c r="C29" s="193" t="s">
        <v>204</v>
      </c>
      <c r="D29" s="193"/>
      <c r="E29" s="193"/>
      <c r="F29" s="193"/>
      <c r="G29" s="193"/>
      <c r="H29" s="27"/>
      <c r="I29" s="27"/>
      <c r="J29" s="27"/>
      <c r="K29" s="27"/>
    </row>
    <row r="30" spans="1:7" ht="12.75">
      <c r="A30" s="28"/>
      <c r="B30" s="28"/>
      <c r="C30" s="28"/>
      <c r="D30" s="28"/>
      <c r="E30" s="28"/>
      <c r="F30" s="28"/>
      <c r="G30" s="28"/>
    </row>
    <row r="31" spans="1:11" ht="18.75">
      <c r="A31" s="192" t="s">
        <v>144</v>
      </c>
      <c r="B31" s="192"/>
      <c r="C31" s="193" t="s">
        <v>205</v>
      </c>
      <c r="D31" s="193"/>
      <c r="E31" s="193"/>
      <c r="F31" s="193"/>
      <c r="G31" s="193"/>
      <c r="H31" s="27"/>
      <c r="I31" s="27"/>
      <c r="J31" s="27"/>
      <c r="K31" s="27"/>
    </row>
    <row r="32" spans="1:7" ht="12.75">
      <c r="A32" s="29"/>
      <c r="B32" s="29"/>
      <c r="C32" s="28"/>
      <c r="D32" s="28"/>
      <c r="E32" s="28"/>
      <c r="F32" s="28"/>
      <c r="G32" s="28"/>
    </row>
    <row r="33" spans="1:11" ht="18.75">
      <c r="A33" s="27" t="s">
        <v>145</v>
      </c>
      <c r="B33" s="194" t="s">
        <v>249</v>
      </c>
      <c r="C33" s="194"/>
      <c r="D33" s="194"/>
      <c r="E33" s="194"/>
      <c r="F33" s="194"/>
      <c r="G33" s="194"/>
      <c r="H33" s="30"/>
      <c r="I33" s="30"/>
      <c r="J33" s="30"/>
      <c r="K33" s="30"/>
    </row>
  </sheetData>
  <sheetProtection password="CF7A" sheet="1" objects="1" scenarios="1"/>
  <mergeCells count="12"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  <mergeCell ref="A31:B31"/>
    <mergeCell ref="C31:G3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3"/>
  <sheetViews>
    <sheetView tabSelected="1" zoomScalePageLayoutView="0" workbookViewId="0" topLeftCell="A1">
      <selection activeCell="D59" sqref="D59"/>
    </sheetView>
  </sheetViews>
  <sheetFormatPr defaultColWidth="9.140625" defaultRowHeight="12.75"/>
  <cols>
    <col min="1" max="1" width="3.00390625" style="61" customWidth="1"/>
    <col min="2" max="2" width="9.57421875" style="61" customWidth="1"/>
    <col min="3" max="3" width="7.421875" style="61" customWidth="1"/>
    <col min="4" max="4" width="15.140625" style="61" customWidth="1"/>
    <col min="5" max="5" width="5.28125" style="129" customWidth="1"/>
    <col min="6" max="6" width="3.7109375" style="63" customWidth="1"/>
    <col min="7" max="7" width="3.421875" style="62" customWidth="1"/>
    <col min="8" max="11" width="3.57421875" style="62" customWidth="1"/>
    <col min="12" max="12" width="4.00390625" style="64" customWidth="1"/>
    <col min="13" max="13" width="5.140625" style="105" customWidth="1"/>
    <col min="14" max="14" width="4.00390625" style="61" customWidth="1"/>
    <col min="15" max="15" width="2.8515625" style="65" customWidth="1"/>
    <col min="16" max="16" width="3.00390625" style="65" customWidth="1"/>
    <col min="17" max="17" width="2.00390625" style="66" customWidth="1"/>
    <col min="18" max="16384" width="9.140625" style="61" customWidth="1"/>
  </cols>
  <sheetData>
    <row r="1" spans="1:17" ht="18">
      <c r="A1" s="195" t="s">
        <v>202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3" spans="1:15" ht="12">
      <c r="A3" s="67"/>
      <c r="B3" s="68" t="s">
        <v>158</v>
      </c>
      <c r="N3" s="69"/>
      <c r="O3" s="70"/>
    </row>
    <row r="4" spans="1:16" ht="22.5" customHeight="1">
      <c r="A4" s="71" t="s">
        <v>146</v>
      </c>
      <c r="B4" s="71" t="s">
        <v>1</v>
      </c>
      <c r="C4" s="71" t="s">
        <v>2</v>
      </c>
      <c r="D4" s="71" t="s">
        <v>147</v>
      </c>
      <c r="E4" s="131" t="s">
        <v>157</v>
      </c>
      <c r="F4" s="132" t="s">
        <v>148</v>
      </c>
      <c r="G4" s="71" t="s">
        <v>149</v>
      </c>
      <c r="H4" s="72" t="s">
        <v>150</v>
      </c>
      <c r="I4" s="72" t="s">
        <v>151</v>
      </c>
      <c r="J4" s="72" t="s">
        <v>152</v>
      </c>
      <c r="K4" s="72" t="s">
        <v>153</v>
      </c>
      <c r="L4" s="71" t="s">
        <v>136</v>
      </c>
      <c r="M4" s="82" t="s">
        <v>156</v>
      </c>
      <c r="N4" s="71" t="s">
        <v>139</v>
      </c>
      <c r="O4" s="73" t="s">
        <v>154</v>
      </c>
      <c r="P4" s="73" t="s">
        <v>155</v>
      </c>
    </row>
    <row r="5" spans="1:17" s="64" customFormat="1" ht="12.75">
      <c r="A5" s="63" t="s">
        <v>4</v>
      </c>
      <c r="B5" s="8" t="s">
        <v>94</v>
      </c>
      <c r="C5" s="8" t="s">
        <v>95</v>
      </c>
      <c r="D5" s="8" t="s">
        <v>68</v>
      </c>
      <c r="E5" s="6">
        <v>1852</v>
      </c>
      <c r="F5" s="93" t="s">
        <v>6</v>
      </c>
      <c r="G5" s="3">
        <v>1</v>
      </c>
      <c r="H5" s="141">
        <v>22</v>
      </c>
      <c r="I5" s="141">
        <v>21</v>
      </c>
      <c r="J5" s="141">
        <v>22</v>
      </c>
      <c r="K5" s="141">
        <v>22</v>
      </c>
      <c r="L5" s="96">
        <f aca="true" t="shared" si="0" ref="L5:L24">SUM(H5:K5)</f>
        <v>87</v>
      </c>
      <c r="M5" s="97">
        <f aca="true" t="shared" si="1" ref="M5:M24">+L5/COUNT(H5:K5)</f>
        <v>21.75</v>
      </c>
      <c r="N5" s="98">
        <v>68</v>
      </c>
      <c r="O5" s="99">
        <f aca="true" t="shared" si="2" ref="O5:O24">MAX($H5:$K5)-MIN($H5:$K5)</f>
        <v>1</v>
      </c>
      <c r="P5" s="99">
        <f aca="true" t="shared" si="3" ref="P5:P24">LARGE($H5:$K5,2)-SMALL($H5:$K5,2)</f>
        <v>0</v>
      </c>
      <c r="Q5" s="83"/>
    </row>
    <row r="6" spans="1:17" s="64" customFormat="1" ht="12.75">
      <c r="A6" s="63" t="s">
        <v>8</v>
      </c>
      <c r="B6" s="8" t="s">
        <v>102</v>
      </c>
      <c r="C6" s="8" t="s">
        <v>40</v>
      </c>
      <c r="D6" s="8" t="s">
        <v>68</v>
      </c>
      <c r="E6" s="6">
        <v>2176</v>
      </c>
      <c r="F6" s="93" t="s">
        <v>6</v>
      </c>
      <c r="G6" s="3">
        <v>2</v>
      </c>
      <c r="H6" s="141">
        <v>23</v>
      </c>
      <c r="I6" s="141">
        <v>21</v>
      </c>
      <c r="J6" s="141">
        <v>22</v>
      </c>
      <c r="K6" s="142">
        <v>25</v>
      </c>
      <c r="L6" s="96">
        <f t="shared" si="0"/>
        <v>91</v>
      </c>
      <c r="M6" s="97">
        <f t="shared" si="1"/>
        <v>22.75</v>
      </c>
      <c r="N6" s="98">
        <v>64</v>
      </c>
      <c r="O6" s="99">
        <f t="shared" si="2"/>
        <v>4</v>
      </c>
      <c r="P6" s="99">
        <f t="shared" si="3"/>
        <v>1</v>
      </c>
      <c r="Q6" s="83"/>
    </row>
    <row r="7" spans="1:17" s="64" customFormat="1" ht="12.75">
      <c r="A7" s="63" t="s">
        <v>10</v>
      </c>
      <c r="B7" s="8" t="s">
        <v>103</v>
      </c>
      <c r="C7" s="8" t="s">
        <v>42</v>
      </c>
      <c r="D7" s="8" t="s">
        <v>68</v>
      </c>
      <c r="E7" s="6">
        <v>2356</v>
      </c>
      <c r="F7" s="93" t="s">
        <v>6</v>
      </c>
      <c r="G7" s="3">
        <v>2</v>
      </c>
      <c r="H7" s="142">
        <v>26</v>
      </c>
      <c r="I7" s="141">
        <v>22</v>
      </c>
      <c r="J7" s="141">
        <v>24</v>
      </c>
      <c r="K7" s="141">
        <v>21</v>
      </c>
      <c r="L7" s="96">
        <f t="shared" si="0"/>
        <v>93</v>
      </c>
      <c r="M7" s="97">
        <f t="shared" si="1"/>
        <v>23.25</v>
      </c>
      <c r="N7" s="98">
        <v>62</v>
      </c>
      <c r="O7" s="99">
        <f t="shared" si="2"/>
        <v>5</v>
      </c>
      <c r="P7" s="99">
        <f t="shared" si="3"/>
        <v>2</v>
      </c>
      <c r="Q7" s="83"/>
    </row>
    <row r="8" spans="1:16" ht="12.75">
      <c r="A8" s="62" t="s">
        <v>12</v>
      </c>
      <c r="B8" s="7" t="s">
        <v>73</v>
      </c>
      <c r="C8" s="7" t="s">
        <v>75</v>
      </c>
      <c r="D8" s="7" t="s">
        <v>70</v>
      </c>
      <c r="E8" s="129">
        <v>1241</v>
      </c>
      <c r="F8" s="133" t="s">
        <v>6</v>
      </c>
      <c r="G8" s="31">
        <v>1</v>
      </c>
      <c r="H8" s="141">
        <v>22</v>
      </c>
      <c r="I8" s="142">
        <v>25</v>
      </c>
      <c r="J8" s="141">
        <v>24</v>
      </c>
      <c r="K8" s="141">
        <v>23</v>
      </c>
      <c r="L8" s="126">
        <f t="shared" si="0"/>
        <v>94</v>
      </c>
      <c r="M8" s="127">
        <f t="shared" si="1"/>
        <v>23.5</v>
      </c>
      <c r="N8" s="134">
        <v>61</v>
      </c>
      <c r="O8" s="135">
        <f t="shared" si="2"/>
        <v>3</v>
      </c>
      <c r="P8" s="135">
        <f t="shared" si="3"/>
        <v>1</v>
      </c>
    </row>
    <row r="9" spans="1:16" ht="12.75">
      <c r="A9" s="62" t="s">
        <v>13</v>
      </c>
      <c r="B9" s="136" t="s">
        <v>64</v>
      </c>
      <c r="C9" s="136" t="s">
        <v>14</v>
      </c>
      <c r="D9" s="7" t="s">
        <v>57</v>
      </c>
      <c r="E9" s="129">
        <v>1040</v>
      </c>
      <c r="F9" s="133" t="s">
        <v>6</v>
      </c>
      <c r="G9" s="31">
        <v>1</v>
      </c>
      <c r="H9" s="141">
        <v>24</v>
      </c>
      <c r="I9" s="141">
        <v>20</v>
      </c>
      <c r="J9" s="95">
        <v>27</v>
      </c>
      <c r="K9" s="141">
        <v>24</v>
      </c>
      <c r="L9" s="126">
        <f t="shared" si="0"/>
        <v>95</v>
      </c>
      <c r="M9" s="127">
        <f t="shared" si="1"/>
        <v>23.75</v>
      </c>
      <c r="N9" s="134">
        <v>60</v>
      </c>
      <c r="O9" s="135">
        <f t="shared" si="2"/>
        <v>7</v>
      </c>
      <c r="P9" s="135">
        <f t="shared" si="3"/>
        <v>0</v>
      </c>
    </row>
    <row r="10" spans="1:16" ht="12.75">
      <c r="A10" s="62" t="s">
        <v>15</v>
      </c>
      <c r="B10" s="7" t="s">
        <v>89</v>
      </c>
      <c r="C10" s="7" t="s">
        <v>90</v>
      </c>
      <c r="D10" s="7" t="s">
        <v>72</v>
      </c>
      <c r="E10" s="129">
        <v>1733</v>
      </c>
      <c r="F10" s="133" t="s">
        <v>6</v>
      </c>
      <c r="G10" s="31">
        <v>2</v>
      </c>
      <c r="H10" s="143">
        <v>27</v>
      </c>
      <c r="I10" s="141">
        <v>22</v>
      </c>
      <c r="J10" s="142">
        <v>25</v>
      </c>
      <c r="K10" s="141">
        <v>24</v>
      </c>
      <c r="L10" s="126">
        <f t="shared" si="0"/>
        <v>98</v>
      </c>
      <c r="M10" s="127">
        <f t="shared" si="1"/>
        <v>24.5</v>
      </c>
      <c r="N10" s="134">
        <v>57</v>
      </c>
      <c r="O10" s="135">
        <f t="shared" si="2"/>
        <v>5</v>
      </c>
      <c r="P10" s="135">
        <f t="shared" si="3"/>
        <v>1</v>
      </c>
    </row>
    <row r="11" spans="1:16" ht="12.75">
      <c r="A11" s="62" t="s">
        <v>17</v>
      </c>
      <c r="B11" s="7" t="s">
        <v>92</v>
      </c>
      <c r="C11" s="7" t="s">
        <v>93</v>
      </c>
      <c r="D11" s="7" t="s">
        <v>66</v>
      </c>
      <c r="E11" s="129">
        <v>1835</v>
      </c>
      <c r="F11" s="133" t="s">
        <v>6</v>
      </c>
      <c r="G11" s="31" t="s">
        <v>24</v>
      </c>
      <c r="H11" s="141">
        <v>24</v>
      </c>
      <c r="I11" s="142">
        <v>26</v>
      </c>
      <c r="J11" s="141">
        <v>23</v>
      </c>
      <c r="K11" s="142">
        <v>26</v>
      </c>
      <c r="L11" s="126">
        <f t="shared" si="0"/>
        <v>99</v>
      </c>
      <c r="M11" s="127">
        <f t="shared" si="1"/>
        <v>24.75</v>
      </c>
      <c r="N11" s="134">
        <v>56</v>
      </c>
      <c r="O11" s="135">
        <f t="shared" si="2"/>
        <v>3</v>
      </c>
      <c r="P11" s="135">
        <f t="shared" si="3"/>
        <v>2</v>
      </c>
    </row>
    <row r="12" spans="1:16" ht="12.75">
      <c r="A12" s="62" t="s">
        <v>19</v>
      </c>
      <c r="B12" s="7" t="s">
        <v>99</v>
      </c>
      <c r="C12" s="7" t="s">
        <v>36</v>
      </c>
      <c r="D12" s="7" t="s">
        <v>68</v>
      </c>
      <c r="E12" s="129">
        <v>2114</v>
      </c>
      <c r="F12" s="133" t="s">
        <v>6</v>
      </c>
      <c r="G12" s="31">
        <v>2</v>
      </c>
      <c r="H12" s="141">
        <v>23</v>
      </c>
      <c r="I12" s="141">
        <v>24</v>
      </c>
      <c r="J12" s="141">
        <v>23</v>
      </c>
      <c r="K12" s="92">
        <v>29</v>
      </c>
      <c r="L12" s="126">
        <f t="shared" si="0"/>
        <v>99</v>
      </c>
      <c r="M12" s="127">
        <f t="shared" si="1"/>
        <v>24.75</v>
      </c>
      <c r="N12" s="134">
        <v>56</v>
      </c>
      <c r="O12" s="135">
        <f t="shared" si="2"/>
        <v>6</v>
      </c>
      <c r="P12" s="135">
        <f t="shared" si="3"/>
        <v>1</v>
      </c>
    </row>
    <row r="13" spans="1:16" ht="12.75">
      <c r="A13" s="62" t="s">
        <v>20</v>
      </c>
      <c r="B13" s="7" t="s">
        <v>91</v>
      </c>
      <c r="C13" s="7" t="s">
        <v>78</v>
      </c>
      <c r="D13" s="7" t="s">
        <v>83</v>
      </c>
      <c r="E13" s="129">
        <v>2926</v>
      </c>
      <c r="F13" s="133" t="s">
        <v>6</v>
      </c>
      <c r="G13" s="31">
        <v>2</v>
      </c>
      <c r="H13" s="142">
        <v>26</v>
      </c>
      <c r="I13" s="142">
        <v>25</v>
      </c>
      <c r="J13" s="142">
        <v>26</v>
      </c>
      <c r="K13" s="141">
        <v>23</v>
      </c>
      <c r="L13" s="126">
        <f t="shared" si="0"/>
        <v>100</v>
      </c>
      <c r="M13" s="127">
        <f t="shared" si="1"/>
        <v>25</v>
      </c>
      <c r="N13" s="134">
        <v>55</v>
      </c>
      <c r="O13" s="135">
        <f t="shared" si="2"/>
        <v>3</v>
      </c>
      <c r="P13" s="135">
        <f t="shared" si="3"/>
        <v>1</v>
      </c>
    </row>
    <row r="14" spans="1:16" ht="12.75">
      <c r="A14" s="62" t="s">
        <v>22</v>
      </c>
      <c r="B14" s="7" t="s">
        <v>112</v>
      </c>
      <c r="C14" s="7" t="s">
        <v>113</v>
      </c>
      <c r="D14" s="7" t="s">
        <v>66</v>
      </c>
      <c r="E14" s="129">
        <v>2672</v>
      </c>
      <c r="F14" s="133" t="s">
        <v>6</v>
      </c>
      <c r="G14" s="31" t="s">
        <v>24</v>
      </c>
      <c r="H14" s="143">
        <v>27</v>
      </c>
      <c r="I14" s="142">
        <v>25</v>
      </c>
      <c r="J14" s="141">
        <v>23</v>
      </c>
      <c r="K14" s="143">
        <v>27</v>
      </c>
      <c r="L14" s="126">
        <f t="shared" si="0"/>
        <v>102</v>
      </c>
      <c r="M14" s="127">
        <f t="shared" si="1"/>
        <v>25.5</v>
      </c>
      <c r="N14" s="134">
        <v>53</v>
      </c>
      <c r="O14" s="135">
        <f t="shared" si="2"/>
        <v>4</v>
      </c>
      <c r="P14" s="135">
        <f t="shared" si="3"/>
        <v>2</v>
      </c>
    </row>
    <row r="15" spans="1:16" ht="12.75">
      <c r="A15" s="62" t="s">
        <v>25</v>
      </c>
      <c r="B15" s="7" t="s">
        <v>67</v>
      </c>
      <c r="C15" s="7" t="s">
        <v>18</v>
      </c>
      <c r="D15" s="7" t="s">
        <v>60</v>
      </c>
      <c r="E15" s="129">
        <v>1078</v>
      </c>
      <c r="F15" s="133" t="s">
        <v>6</v>
      </c>
      <c r="G15" s="31">
        <v>3</v>
      </c>
      <c r="H15" s="141">
        <v>21</v>
      </c>
      <c r="I15" s="142">
        <v>26</v>
      </c>
      <c r="J15" s="92">
        <v>31</v>
      </c>
      <c r="K15" s="141">
        <v>24</v>
      </c>
      <c r="L15" s="126">
        <f t="shared" si="0"/>
        <v>102</v>
      </c>
      <c r="M15" s="127">
        <f t="shared" si="1"/>
        <v>25.5</v>
      </c>
      <c r="N15" s="134">
        <v>53</v>
      </c>
      <c r="O15" s="135">
        <f t="shared" si="2"/>
        <v>10</v>
      </c>
      <c r="P15" s="135">
        <f t="shared" si="3"/>
        <v>2</v>
      </c>
    </row>
    <row r="16" spans="1:16" ht="12.75" customHeight="1">
      <c r="A16" s="62" t="s">
        <v>27</v>
      </c>
      <c r="B16" s="7" t="s">
        <v>56</v>
      </c>
      <c r="C16" s="7" t="s">
        <v>42</v>
      </c>
      <c r="D16" s="7" t="s">
        <v>57</v>
      </c>
      <c r="E16" s="129">
        <v>714</v>
      </c>
      <c r="F16" s="133" t="s">
        <v>6</v>
      </c>
      <c r="G16" s="31">
        <v>3</v>
      </c>
      <c r="H16" s="142">
        <v>25</v>
      </c>
      <c r="I16" s="142">
        <v>26</v>
      </c>
      <c r="J16" s="143">
        <v>27</v>
      </c>
      <c r="K16" s="143">
        <v>27</v>
      </c>
      <c r="L16" s="126">
        <f t="shared" si="0"/>
        <v>105</v>
      </c>
      <c r="M16" s="127">
        <f t="shared" si="1"/>
        <v>26.25</v>
      </c>
      <c r="N16" s="134">
        <v>50</v>
      </c>
      <c r="O16" s="135">
        <f t="shared" si="2"/>
        <v>2</v>
      </c>
      <c r="P16" s="135">
        <f t="shared" si="3"/>
        <v>1</v>
      </c>
    </row>
    <row r="17" spans="1:16" ht="12.75">
      <c r="A17" s="62" t="s">
        <v>28</v>
      </c>
      <c r="B17" s="7" t="s">
        <v>84</v>
      </c>
      <c r="C17" s="7" t="s">
        <v>11</v>
      </c>
      <c r="D17" s="7" t="s">
        <v>57</v>
      </c>
      <c r="E17" s="129">
        <v>1403</v>
      </c>
      <c r="F17" s="133" t="s">
        <v>6</v>
      </c>
      <c r="G17" s="31">
        <v>3</v>
      </c>
      <c r="H17" s="92">
        <v>31</v>
      </c>
      <c r="I17" s="142">
        <v>26</v>
      </c>
      <c r="J17" s="141">
        <v>23</v>
      </c>
      <c r="K17" s="142">
        <v>26</v>
      </c>
      <c r="L17" s="126">
        <f t="shared" si="0"/>
        <v>106</v>
      </c>
      <c r="M17" s="127">
        <f t="shared" si="1"/>
        <v>26.5</v>
      </c>
      <c r="N17" s="134">
        <v>49</v>
      </c>
      <c r="O17" s="135">
        <f t="shared" si="2"/>
        <v>8</v>
      </c>
      <c r="P17" s="135">
        <f t="shared" si="3"/>
        <v>0</v>
      </c>
    </row>
    <row r="18" spans="1:16" ht="12.75">
      <c r="A18" s="62" t="s">
        <v>29</v>
      </c>
      <c r="B18" s="7" t="s">
        <v>104</v>
      </c>
      <c r="C18" s="7" t="s">
        <v>105</v>
      </c>
      <c r="D18" s="7" t="s">
        <v>57</v>
      </c>
      <c r="E18" s="129">
        <v>2369</v>
      </c>
      <c r="F18" s="133" t="s">
        <v>6</v>
      </c>
      <c r="G18" s="31">
        <v>3</v>
      </c>
      <c r="H18" s="141">
        <v>24</v>
      </c>
      <c r="I18" s="92">
        <v>29</v>
      </c>
      <c r="J18" s="141">
        <v>23</v>
      </c>
      <c r="K18" s="92">
        <v>31</v>
      </c>
      <c r="L18" s="126">
        <f t="shared" si="0"/>
        <v>107</v>
      </c>
      <c r="M18" s="127">
        <f t="shared" si="1"/>
        <v>26.75</v>
      </c>
      <c r="N18" s="134">
        <v>48</v>
      </c>
      <c r="O18" s="135">
        <f t="shared" si="2"/>
        <v>8</v>
      </c>
      <c r="P18" s="135">
        <f t="shared" si="3"/>
        <v>5</v>
      </c>
    </row>
    <row r="19" spans="1:16" ht="12.75">
      <c r="A19" s="62" t="s">
        <v>30</v>
      </c>
      <c r="B19" s="7" t="s">
        <v>88</v>
      </c>
      <c r="C19" s="7" t="s">
        <v>46</v>
      </c>
      <c r="D19" s="7" t="s">
        <v>57</v>
      </c>
      <c r="E19" s="129">
        <v>1712</v>
      </c>
      <c r="F19" s="133" t="s">
        <v>6</v>
      </c>
      <c r="G19" s="31">
        <v>3</v>
      </c>
      <c r="H19" s="143">
        <v>28</v>
      </c>
      <c r="I19" s="143">
        <v>28</v>
      </c>
      <c r="J19" s="143">
        <v>28</v>
      </c>
      <c r="K19" s="142">
        <v>26</v>
      </c>
      <c r="L19" s="126">
        <f t="shared" si="0"/>
        <v>110</v>
      </c>
      <c r="M19" s="127">
        <f t="shared" si="1"/>
        <v>27.5</v>
      </c>
      <c r="N19" s="134">
        <v>45</v>
      </c>
      <c r="O19" s="135">
        <f t="shared" si="2"/>
        <v>2</v>
      </c>
      <c r="P19" s="135">
        <f t="shared" si="3"/>
        <v>0</v>
      </c>
    </row>
    <row r="20" spans="1:16" ht="12.75">
      <c r="A20" s="62" t="s">
        <v>31</v>
      </c>
      <c r="B20" s="7" t="s">
        <v>80</v>
      </c>
      <c r="C20" s="7" t="s">
        <v>71</v>
      </c>
      <c r="D20" s="7" t="s">
        <v>72</v>
      </c>
      <c r="E20" s="129">
        <v>1382</v>
      </c>
      <c r="F20" s="133" t="s">
        <v>6</v>
      </c>
      <c r="G20" s="31">
        <v>2</v>
      </c>
      <c r="H20" s="142">
        <v>25</v>
      </c>
      <c r="I20" s="92">
        <v>29</v>
      </c>
      <c r="J20" s="143">
        <v>27</v>
      </c>
      <c r="K20" s="92">
        <v>29</v>
      </c>
      <c r="L20" s="126">
        <f t="shared" si="0"/>
        <v>110</v>
      </c>
      <c r="M20" s="127">
        <f t="shared" si="1"/>
        <v>27.5</v>
      </c>
      <c r="N20" s="134">
        <v>45</v>
      </c>
      <c r="O20" s="135">
        <f t="shared" si="2"/>
        <v>4</v>
      </c>
      <c r="P20" s="135">
        <f t="shared" si="3"/>
        <v>2</v>
      </c>
    </row>
    <row r="21" spans="1:16" ht="12.75">
      <c r="A21" s="62" t="s">
        <v>34</v>
      </c>
      <c r="B21" s="7" t="s">
        <v>130</v>
      </c>
      <c r="C21" s="7" t="s">
        <v>18</v>
      </c>
      <c r="D21" s="7" t="s">
        <v>70</v>
      </c>
      <c r="E21" s="129">
        <v>3217</v>
      </c>
      <c r="F21" s="133" t="s">
        <v>6</v>
      </c>
      <c r="G21" s="31">
        <v>3</v>
      </c>
      <c r="H21" s="144">
        <v>30</v>
      </c>
      <c r="I21" s="144">
        <v>29</v>
      </c>
      <c r="J21" s="143">
        <v>27</v>
      </c>
      <c r="K21" s="142">
        <v>25</v>
      </c>
      <c r="L21" s="126">
        <f t="shared" si="0"/>
        <v>111</v>
      </c>
      <c r="M21" s="127">
        <f t="shared" si="1"/>
        <v>27.75</v>
      </c>
      <c r="N21" s="134">
        <v>44</v>
      </c>
      <c r="O21" s="135">
        <f t="shared" si="2"/>
        <v>5</v>
      </c>
      <c r="P21" s="135">
        <f t="shared" si="3"/>
        <v>2</v>
      </c>
    </row>
    <row r="22" spans="1:16" ht="12.75">
      <c r="A22" s="62" t="s">
        <v>35</v>
      </c>
      <c r="B22" s="7" t="s">
        <v>81</v>
      </c>
      <c r="C22" s="7" t="s">
        <v>82</v>
      </c>
      <c r="D22" s="7" t="s">
        <v>83</v>
      </c>
      <c r="E22" s="129">
        <v>1397</v>
      </c>
      <c r="F22" s="133" t="s">
        <v>6</v>
      </c>
      <c r="G22" s="31">
        <v>3</v>
      </c>
      <c r="H22" s="142">
        <v>25</v>
      </c>
      <c r="I22" s="144">
        <v>30</v>
      </c>
      <c r="J22" s="144">
        <v>30</v>
      </c>
      <c r="K22" s="143">
        <v>27</v>
      </c>
      <c r="L22" s="126">
        <f t="shared" si="0"/>
        <v>112</v>
      </c>
      <c r="M22" s="127">
        <f t="shared" si="1"/>
        <v>28</v>
      </c>
      <c r="N22" s="134">
        <v>43</v>
      </c>
      <c r="O22" s="135">
        <f t="shared" si="2"/>
        <v>5</v>
      </c>
      <c r="P22" s="135">
        <f t="shared" si="3"/>
        <v>3</v>
      </c>
    </row>
    <row r="23" spans="1:16" ht="12.75">
      <c r="A23" s="62" t="s">
        <v>37</v>
      </c>
      <c r="B23" s="7" t="s">
        <v>73</v>
      </c>
      <c r="C23" s="7" t="s">
        <v>44</v>
      </c>
      <c r="D23" s="7" t="s">
        <v>74</v>
      </c>
      <c r="E23" s="129">
        <v>1239</v>
      </c>
      <c r="F23" s="133" t="s">
        <v>6</v>
      </c>
      <c r="G23" s="31">
        <v>4</v>
      </c>
      <c r="H23" s="144">
        <v>32</v>
      </c>
      <c r="I23" s="143">
        <v>27</v>
      </c>
      <c r="J23" s="142">
        <v>26</v>
      </c>
      <c r="K23" s="143">
        <v>27</v>
      </c>
      <c r="L23" s="126">
        <f t="shared" si="0"/>
        <v>112</v>
      </c>
      <c r="M23" s="127">
        <f t="shared" si="1"/>
        <v>28</v>
      </c>
      <c r="N23" s="134">
        <v>43</v>
      </c>
      <c r="O23" s="135">
        <f t="shared" si="2"/>
        <v>6</v>
      </c>
      <c r="P23" s="135">
        <f t="shared" si="3"/>
        <v>0</v>
      </c>
    </row>
    <row r="24" spans="1:16" ht="12.75">
      <c r="A24" s="62" t="s">
        <v>39</v>
      </c>
      <c r="B24" s="7" t="s">
        <v>58</v>
      </c>
      <c r="C24" s="7" t="s">
        <v>59</v>
      </c>
      <c r="D24" s="7" t="s">
        <v>60</v>
      </c>
      <c r="E24" s="129">
        <v>749</v>
      </c>
      <c r="F24" s="133" t="s">
        <v>6</v>
      </c>
      <c r="G24" s="31">
        <v>3</v>
      </c>
      <c r="H24" s="144">
        <v>29</v>
      </c>
      <c r="I24" s="143">
        <v>28</v>
      </c>
      <c r="J24" s="144">
        <v>30</v>
      </c>
      <c r="K24" s="143">
        <v>27</v>
      </c>
      <c r="L24" s="126">
        <f t="shared" si="0"/>
        <v>114</v>
      </c>
      <c r="M24" s="127">
        <f t="shared" si="1"/>
        <v>28.5</v>
      </c>
      <c r="N24" s="134">
        <v>41</v>
      </c>
      <c r="O24" s="135">
        <f t="shared" si="2"/>
        <v>3</v>
      </c>
      <c r="P24" s="135">
        <f t="shared" si="3"/>
        <v>1</v>
      </c>
    </row>
    <row r="25" spans="1:12" ht="12">
      <c r="A25" s="62"/>
      <c r="F25" s="62"/>
      <c r="L25" s="61"/>
    </row>
    <row r="26" spans="1:16" ht="12">
      <c r="A26" s="75"/>
      <c r="B26" s="67"/>
      <c r="C26" s="67"/>
      <c r="D26" s="67"/>
      <c r="E26" s="31"/>
      <c r="F26" s="77"/>
      <c r="H26" s="78"/>
      <c r="I26" s="78"/>
      <c r="J26" s="78"/>
      <c r="K26" s="78"/>
      <c r="L26" s="76"/>
      <c r="M26" s="79"/>
      <c r="N26" s="76"/>
      <c r="O26" s="80"/>
      <c r="P26" s="80"/>
    </row>
    <row r="27" spans="2:13" ht="12">
      <c r="B27" s="81" t="s">
        <v>159</v>
      </c>
      <c r="M27" s="74"/>
    </row>
    <row r="28" spans="1:16" ht="12">
      <c r="A28" s="71" t="s">
        <v>146</v>
      </c>
      <c r="B28" s="71" t="s">
        <v>1</v>
      </c>
      <c r="C28" s="71" t="s">
        <v>2</v>
      </c>
      <c r="D28" s="71" t="s">
        <v>147</v>
      </c>
      <c r="E28" s="130" t="s">
        <v>157</v>
      </c>
      <c r="F28" s="71" t="s">
        <v>148</v>
      </c>
      <c r="G28" s="71" t="s">
        <v>149</v>
      </c>
      <c r="H28" s="72" t="s">
        <v>150</v>
      </c>
      <c r="I28" s="72" t="s">
        <v>151</v>
      </c>
      <c r="J28" s="72" t="s">
        <v>152</v>
      </c>
      <c r="K28" s="72" t="s">
        <v>153</v>
      </c>
      <c r="L28" s="71" t="s">
        <v>136</v>
      </c>
      <c r="M28" s="82" t="s">
        <v>156</v>
      </c>
      <c r="N28" s="71" t="s">
        <v>139</v>
      </c>
      <c r="O28" s="73" t="s">
        <v>154</v>
      </c>
      <c r="P28" s="73" t="s">
        <v>155</v>
      </c>
    </row>
    <row r="29" spans="1:17" s="64" customFormat="1" ht="12.75">
      <c r="A29" s="63" t="s">
        <v>4</v>
      </c>
      <c r="B29" s="8" t="s">
        <v>43</v>
      </c>
      <c r="C29" s="8" t="s">
        <v>44</v>
      </c>
      <c r="D29" s="8" t="s">
        <v>45</v>
      </c>
      <c r="E29" s="6">
        <v>434</v>
      </c>
      <c r="F29" s="93" t="s">
        <v>5</v>
      </c>
      <c r="G29" s="3">
        <v>1</v>
      </c>
      <c r="H29" s="141">
        <v>24</v>
      </c>
      <c r="I29" s="141">
        <v>23</v>
      </c>
      <c r="J29" s="141">
        <v>21</v>
      </c>
      <c r="K29" s="141">
        <v>23</v>
      </c>
      <c r="L29" s="96">
        <f aca="true" t="shared" si="4" ref="L29:L41">SUM(H29:K29)</f>
        <v>91</v>
      </c>
      <c r="M29" s="97">
        <f aca="true" t="shared" si="5" ref="M29:M41">+L29/COUNT(H29:K29)</f>
        <v>22.75</v>
      </c>
      <c r="N29" s="98">
        <v>64</v>
      </c>
      <c r="O29" s="99">
        <f aca="true" t="shared" si="6" ref="O29:O41">MAX($H29:$K29)-MIN($H29:$K29)</f>
        <v>3</v>
      </c>
      <c r="P29" s="99">
        <f aca="true" t="shared" si="7" ref="P29:P41">LARGE($H29:$K29,2)-SMALL($H29:$K29,2)</f>
        <v>0</v>
      </c>
      <c r="Q29" s="83"/>
    </row>
    <row r="30" spans="1:17" s="64" customFormat="1" ht="12.75">
      <c r="A30" s="63" t="s">
        <v>8</v>
      </c>
      <c r="B30" s="8" t="s">
        <v>108</v>
      </c>
      <c r="C30" s="8" t="s">
        <v>21</v>
      </c>
      <c r="D30" s="8" t="s">
        <v>68</v>
      </c>
      <c r="E30" s="6">
        <v>2390</v>
      </c>
      <c r="F30" s="93" t="s">
        <v>5</v>
      </c>
      <c r="G30" s="3">
        <v>1</v>
      </c>
      <c r="H30" s="142">
        <v>25</v>
      </c>
      <c r="I30" s="141">
        <v>22</v>
      </c>
      <c r="J30" s="141">
        <v>23</v>
      </c>
      <c r="K30" s="141">
        <v>23</v>
      </c>
      <c r="L30" s="96">
        <f t="shared" si="4"/>
        <v>93</v>
      </c>
      <c r="M30" s="97">
        <f t="shared" si="5"/>
        <v>23.25</v>
      </c>
      <c r="N30" s="98">
        <v>62</v>
      </c>
      <c r="O30" s="99">
        <f t="shared" si="6"/>
        <v>3</v>
      </c>
      <c r="P30" s="99">
        <f t="shared" si="7"/>
        <v>0</v>
      </c>
      <c r="Q30" s="83"/>
    </row>
    <row r="31" spans="1:17" s="64" customFormat="1" ht="12.75">
      <c r="A31" s="63" t="s">
        <v>10</v>
      </c>
      <c r="B31" s="8" t="s">
        <v>9</v>
      </c>
      <c r="C31" s="8" t="s">
        <v>11</v>
      </c>
      <c r="D31" s="8" t="s">
        <v>7</v>
      </c>
      <c r="E31" s="6">
        <v>66</v>
      </c>
      <c r="F31" s="93" t="s">
        <v>5</v>
      </c>
      <c r="G31" s="3" t="s">
        <v>24</v>
      </c>
      <c r="H31" s="142">
        <v>26</v>
      </c>
      <c r="I31" s="141">
        <v>24</v>
      </c>
      <c r="J31" s="143">
        <v>27</v>
      </c>
      <c r="K31" s="142">
        <v>26</v>
      </c>
      <c r="L31" s="96">
        <f t="shared" si="4"/>
        <v>103</v>
      </c>
      <c r="M31" s="97">
        <f t="shared" si="5"/>
        <v>25.75</v>
      </c>
      <c r="N31" s="98">
        <v>52</v>
      </c>
      <c r="O31" s="99">
        <f t="shared" si="6"/>
        <v>3</v>
      </c>
      <c r="P31" s="99">
        <f t="shared" si="7"/>
        <v>0</v>
      </c>
      <c r="Q31" s="83"/>
    </row>
    <row r="32" spans="1:16" ht="12.75" customHeight="1">
      <c r="A32" s="62" t="s">
        <v>12</v>
      </c>
      <c r="B32" s="7" t="s">
        <v>65</v>
      </c>
      <c r="C32" s="7" t="s">
        <v>40</v>
      </c>
      <c r="D32" s="7" t="s">
        <v>50</v>
      </c>
      <c r="E32" s="129">
        <v>1058</v>
      </c>
      <c r="F32" s="133" t="s">
        <v>5</v>
      </c>
      <c r="G32" s="31">
        <v>1</v>
      </c>
      <c r="H32" s="142">
        <v>26</v>
      </c>
      <c r="I32" s="141">
        <v>24</v>
      </c>
      <c r="J32" s="142">
        <v>26</v>
      </c>
      <c r="K32" s="92">
        <v>29</v>
      </c>
      <c r="L32" s="126">
        <f t="shared" si="4"/>
        <v>105</v>
      </c>
      <c r="M32" s="127">
        <f t="shared" si="5"/>
        <v>26.25</v>
      </c>
      <c r="N32" s="134">
        <v>50</v>
      </c>
      <c r="O32" s="135">
        <f t="shared" si="6"/>
        <v>5</v>
      </c>
      <c r="P32" s="135">
        <f t="shared" si="7"/>
        <v>0</v>
      </c>
    </row>
    <row r="33" spans="1:16" ht="12.75">
      <c r="A33" s="62" t="s">
        <v>13</v>
      </c>
      <c r="B33" s="7" t="s">
        <v>96</v>
      </c>
      <c r="C33" s="7" t="s">
        <v>26</v>
      </c>
      <c r="D33" s="7" t="s">
        <v>57</v>
      </c>
      <c r="E33" s="129">
        <v>1923</v>
      </c>
      <c r="F33" s="133" t="s">
        <v>5</v>
      </c>
      <c r="G33" s="31">
        <v>3</v>
      </c>
      <c r="H33" s="141">
        <v>23</v>
      </c>
      <c r="I33" s="143">
        <v>27</v>
      </c>
      <c r="J33" s="142">
        <v>25</v>
      </c>
      <c r="K33" s="92">
        <v>31</v>
      </c>
      <c r="L33" s="126">
        <f t="shared" si="4"/>
        <v>106</v>
      </c>
      <c r="M33" s="127">
        <f t="shared" si="5"/>
        <v>26.5</v>
      </c>
      <c r="N33" s="134">
        <v>49</v>
      </c>
      <c r="O33" s="135">
        <f t="shared" si="6"/>
        <v>8</v>
      </c>
      <c r="P33" s="135">
        <f t="shared" si="7"/>
        <v>2</v>
      </c>
    </row>
    <row r="34" spans="1:16" ht="12.75">
      <c r="A34" s="62" t="s">
        <v>15</v>
      </c>
      <c r="B34" s="7" t="s">
        <v>61</v>
      </c>
      <c r="C34" s="7" t="s">
        <v>16</v>
      </c>
      <c r="D34" s="7" t="s">
        <v>41</v>
      </c>
      <c r="E34" s="129">
        <v>785</v>
      </c>
      <c r="F34" s="133" t="s">
        <v>5</v>
      </c>
      <c r="G34" s="31">
        <v>2</v>
      </c>
      <c r="H34" s="142">
        <v>26</v>
      </c>
      <c r="I34" s="143">
        <v>27</v>
      </c>
      <c r="J34" s="143">
        <v>28</v>
      </c>
      <c r="K34" s="143">
        <v>28</v>
      </c>
      <c r="L34" s="126">
        <f t="shared" si="4"/>
        <v>109</v>
      </c>
      <c r="M34" s="127">
        <f t="shared" si="5"/>
        <v>27.25</v>
      </c>
      <c r="N34" s="134">
        <v>46</v>
      </c>
      <c r="O34" s="135">
        <f t="shared" si="6"/>
        <v>2</v>
      </c>
      <c r="P34" s="135">
        <f t="shared" si="7"/>
        <v>1</v>
      </c>
    </row>
    <row r="35" spans="1:16" ht="12.75">
      <c r="A35" s="62" t="s">
        <v>17</v>
      </c>
      <c r="B35" s="7" t="s">
        <v>76</v>
      </c>
      <c r="C35" s="7" t="s">
        <v>77</v>
      </c>
      <c r="D35" s="7" t="s">
        <v>74</v>
      </c>
      <c r="E35" s="129">
        <v>1242</v>
      </c>
      <c r="F35" s="133" t="s">
        <v>5</v>
      </c>
      <c r="G35" s="31">
        <v>3</v>
      </c>
      <c r="H35" s="92">
        <v>29</v>
      </c>
      <c r="I35" s="143">
        <v>28</v>
      </c>
      <c r="J35" s="142">
        <v>26</v>
      </c>
      <c r="K35" s="92">
        <v>29</v>
      </c>
      <c r="L35" s="126">
        <f t="shared" si="4"/>
        <v>112</v>
      </c>
      <c r="M35" s="127">
        <f t="shared" si="5"/>
        <v>28</v>
      </c>
      <c r="N35" s="134">
        <v>43</v>
      </c>
      <c r="O35" s="135">
        <f t="shared" si="6"/>
        <v>3</v>
      </c>
      <c r="P35" s="135">
        <f t="shared" si="7"/>
        <v>1</v>
      </c>
    </row>
    <row r="36" spans="1:16" ht="12.75">
      <c r="A36" s="62" t="s">
        <v>19</v>
      </c>
      <c r="B36" s="7" t="s">
        <v>122</v>
      </c>
      <c r="C36" s="7" t="s">
        <v>18</v>
      </c>
      <c r="D36" s="7" t="s">
        <v>57</v>
      </c>
      <c r="E36" s="129">
        <v>2937</v>
      </c>
      <c r="F36" s="133" t="s">
        <v>5</v>
      </c>
      <c r="G36" s="31">
        <v>2</v>
      </c>
      <c r="H36" s="92">
        <v>30</v>
      </c>
      <c r="I36" s="142">
        <v>26</v>
      </c>
      <c r="J36" s="142">
        <v>25</v>
      </c>
      <c r="K36" s="92">
        <v>31</v>
      </c>
      <c r="L36" s="126">
        <f t="shared" si="4"/>
        <v>112</v>
      </c>
      <c r="M36" s="127">
        <f t="shared" si="5"/>
        <v>28</v>
      </c>
      <c r="N36" s="134">
        <v>43</v>
      </c>
      <c r="O36" s="135">
        <f t="shared" si="6"/>
        <v>6</v>
      </c>
      <c r="P36" s="135">
        <f t="shared" si="7"/>
        <v>4</v>
      </c>
    </row>
    <row r="37" spans="1:16" ht="12.75">
      <c r="A37" s="62" t="s">
        <v>20</v>
      </c>
      <c r="B37" s="7" t="s">
        <v>48</v>
      </c>
      <c r="C37" s="7" t="s">
        <v>49</v>
      </c>
      <c r="D37" s="7" t="s">
        <v>50</v>
      </c>
      <c r="E37" s="129">
        <v>562</v>
      </c>
      <c r="F37" s="133" t="s">
        <v>5</v>
      </c>
      <c r="G37" s="31">
        <v>2</v>
      </c>
      <c r="H37" s="143">
        <v>27</v>
      </c>
      <c r="I37" s="92">
        <v>29</v>
      </c>
      <c r="J37" s="92">
        <v>30</v>
      </c>
      <c r="K37" s="143">
        <v>27</v>
      </c>
      <c r="L37" s="126">
        <f t="shared" si="4"/>
        <v>113</v>
      </c>
      <c r="M37" s="127">
        <f t="shared" si="5"/>
        <v>28.25</v>
      </c>
      <c r="N37" s="134">
        <v>42</v>
      </c>
      <c r="O37" s="135">
        <f t="shared" si="6"/>
        <v>3</v>
      </c>
      <c r="P37" s="135">
        <f t="shared" si="7"/>
        <v>2</v>
      </c>
    </row>
    <row r="38" spans="1:16" ht="12.75">
      <c r="A38" s="62" t="s">
        <v>22</v>
      </c>
      <c r="B38" s="7" t="s">
        <v>109</v>
      </c>
      <c r="C38" s="7" t="s">
        <v>14</v>
      </c>
      <c r="D38" s="7" t="s">
        <v>57</v>
      </c>
      <c r="E38" s="129">
        <v>2567</v>
      </c>
      <c r="F38" s="133" t="s">
        <v>5</v>
      </c>
      <c r="G38" s="31">
        <v>2</v>
      </c>
      <c r="H38" s="92">
        <v>29</v>
      </c>
      <c r="I38" s="92">
        <v>32</v>
      </c>
      <c r="J38" s="92">
        <v>29</v>
      </c>
      <c r="K38" s="92">
        <v>29</v>
      </c>
      <c r="L38" s="126">
        <f t="shared" si="4"/>
        <v>119</v>
      </c>
      <c r="M38" s="127">
        <f t="shared" si="5"/>
        <v>29.75</v>
      </c>
      <c r="N38" s="134">
        <v>36</v>
      </c>
      <c r="O38" s="135">
        <f t="shared" si="6"/>
        <v>3</v>
      </c>
      <c r="P38" s="135">
        <f t="shared" si="7"/>
        <v>0</v>
      </c>
    </row>
    <row r="39" spans="1:16" ht="12.75">
      <c r="A39" s="62" t="s">
        <v>25</v>
      </c>
      <c r="B39" s="7" t="s">
        <v>106</v>
      </c>
      <c r="C39" s="7" t="s">
        <v>107</v>
      </c>
      <c r="D39" s="7" t="s">
        <v>57</v>
      </c>
      <c r="E39" s="129">
        <v>2374</v>
      </c>
      <c r="F39" s="133" t="s">
        <v>5</v>
      </c>
      <c r="G39" s="31">
        <v>2</v>
      </c>
      <c r="H39" s="92">
        <v>35</v>
      </c>
      <c r="I39" s="92">
        <v>29</v>
      </c>
      <c r="J39" s="92">
        <v>34</v>
      </c>
      <c r="K39" s="143">
        <v>28</v>
      </c>
      <c r="L39" s="126">
        <f t="shared" si="4"/>
        <v>126</v>
      </c>
      <c r="M39" s="127">
        <f t="shared" si="5"/>
        <v>31.5</v>
      </c>
      <c r="N39" s="134">
        <v>29</v>
      </c>
      <c r="O39" s="135">
        <f t="shared" si="6"/>
        <v>7</v>
      </c>
      <c r="P39" s="135">
        <f t="shared" si="7"/>
        <v>5</v>
      </c>
    </row>
    <row r="40" spans="1:16" ht="12.75">
      <c r="A40" s="62" t="s">
        <v>27</v>
      </c>
      <c r="B40" s="7" t="s">
        <v>51</v>
      </c>
      <c r="C40" s="7" t="s">
        <v>52</v>
      </c>
      <c r="D40" s="7" t="s">
        <v>53</v>
      </c>
      <c r="E40" s="129">
        <v>563</v>
      </c>
      <c r="F40" s="133" t="s">
        <v>5</v>
      </c>
      <c r="G40" s="31">
        <v>3</v>
      </c>
      <c r="H40" s="92">
        <v>31</v>
      </c>
      <c r="I40" s="92">
        <v>34</v>
      </c>
      <c r="J40" s="92">
        <v>33</v>
      </c>
      <c r="K40" s="92">
        <v>31</v>
      </c>
      <c r="L40" s="126">
        <f t="shared" si="4"/>
        <v>129</v>
      </c>
      <c r="M40" s="127">
        <f t="shared" si="5"/>
        <v>32.25</v>
      </c>
      <c r="N40" s="134">
        <v>26</v>
      </c>
      <c r="O40" s="135">
        <f t="shared" si="6"/>
        <v>3</v>
      </c>
      <c r="P40" s="135">
        <f t="shared" si="7"/>
        <v>2</v>
      </c>
    </row>
    <row r="41" spans="1:16" ht="12.75">
      <c r="A41" s="62" t="s">
        <v>28</v>
      </c>
      <c r="B41" s="128" t="s">
        <v>197</v>
      </c>
      <c r="C41" s="56" t="s">
        <v>198</v>
      </c>
      <c r="D41" s="7" t="s">
        <v>199</v>
      </c>
      <c r="E41" s="31">
        <v>220</v>
      </c>
      <c r="F41" s="31" t="s">
        <v>5</v>
      </c>
      <c r="G41" s="95" t="s">
        <v>38</v>
      </c>
      <c r="H41" s="92">
        <v>38</v>
      </c>
      <c r="I41" s="92">
        <v>31</v>
      </c>
      <c r="J41" s="92">
        <v>32</v>
      </c>
      <c r="K41" s="92">
        <v>32</v>
      </c>
      <c r="L41" s="126">
        <f t="shared" si="4"/>
        <v>133</v>
      </c>
      <c r="M41" s="127">
        <f t="shared" si="5"/>
        <v>33.25</v>
      </c>
      <c r="N41" s="134">
        <v>22</v>
      </c>
      <c r="O41" s="135">
        <f t="shared" si="6"/>
        <v>7</v>
      </c>
      <c r="P41" s="135">
        <f t="shared" si="7"/>
        <v>0</v>
      </c>
    </row>
    <row r="42" spans="1:12" ht="12">
      <c r="A42" s="62"/>
      <c r="F42" s="62"/>
      <c r="L42" s="61"/>
    </row>
    <row r="43" ht="12">
      <c r="M43" s="74"/>
    </row>
    <row r="44" spans="2:13" ht="12">
      <c r="B44" s="68" t="s">
        <v>160</v>
      </c>
      <c r="M44" s="74"/>
    </row>
    <row r="45" spans="1:16" ht="12">
      <c r="A45" s="71" t="s">
        <v>146</v>
      </c>
      <c r="B45" s="71" t="s">
        <v>1</v>
      </c>
      <c r="C45" s="71" t="s">
        <v>2</v>
      </c>
      <c r="D45" s="71" t="s">
        <v>147</v>
      </c>
      <c r="E45" s="130" t="s">
        <v>157</v>
      </c>
      <c r="F45" s="71" t="s">
        <v>148</v>
      </c>
      <c r="G45" s="71" t="s">
        <v>149</v>
      </c>
      <c r="H45" s="72" t="s">
        <v>150</v>
      </c>
      <c r="I45" s="72" t="s">
        <v>151</v>
      </c>
      <c r="J45" s="72" t="s">
        <v>152</v>
      </c>
      <c r="K45" s="72" t="s">
        <v>153</v>
      </c>
      <c r="L45" s="71" t="s">
        <v>136</v>
      </c>
      <c r="M45" s="82" t="s">
        <v>156</v>
      </c>
      <c r="N45" s="71" t="s">
        <v>139</v>
      </c>
      <c r="O45" s="73" t="s">
        <v>154</v>
      </c>
      <c r="P45" s="73" t="s">
        <v>155</v>
      </c>
    </row>
    <row r="46" spans="1:17" s="64" customFormat="1" ht="12.75">
      <c r="A46" s="63" t="s">
        <v>4</v>
      </c>
      <c r="B46" s="8" t="s">
        <v>85</v>
      </c>
      <c r="C46" s="8" t="s">
        <v>86</v>
      </c>
      <c r="D46" s="8" t="s">
        <v>74</v>
      </c>
      <c r="E46" s="138">
        <v>1431</v>
      </c>
      <c r="F46" s="63" t="s">
        <v>33</v>
      </c>
      <c r="G46" s="3" t="s">
        <v>24</v>
      </c>
      <c r="H46" s="141">
        <v>23</v>
      </c>
      <c r="I46" s="143">
        <v>27</v>
      </c>
      <c r="J46" s="143">
        <v>27</v>
      </c>
      <c r="K46" s="141">
        <v>24</v>
      </c>
      <c r="L46" s="96">
        <f aca="true" t="shared" si="8" ref="L46:L52">SUM(H46:K46)</f>
        <v>101</v>
      </c>
      <c r="M46" s="97">
        <f aca="true" t="shared" si="9" ref="M46:M52">+L46/COUNT(H46:K46)</f>
        <v>25.25</v>
      </c>
      <c r="N46" s="98">
        <v>54</v>
      </c>
      <c r="O46" s="99">
        <f aca="true" t="shared" si="10" ref="O46:O52">MAX($H46:$K46)-MIN($H46:$K46)</f>
        <v>4</v>
      </c>
      <c r="P46" s="99">
        <f aca="true" t="shared" si="11" ref="P46:P52">LARGE($H46:$K46,2)-SMALL($H46:$K46,2)</f>
        <v>3</v>
      </c>
      <c r="Q46" s="83"/>
    </row>
    <row r="47" spans="1:17" s="64" customFormat="1" ht="12.75">
      <c r="A47" s="63" t="s">
        <v>8</v>
      </c>
      <c r="B47" s="8" t="s">
        <v>100</v>
      </c>
      <c r="C47" s="8" t="s">
        <v>101</v>
      </c>
      <c r="D47" s="8" t="s">
        <v>68</v>
      </c>
      <c r="E47" s="6">
        <v>2175</v>
      </c>
      <c r="F47" s="63" t="s">
        <v>33</v>
      </c>
      <c r="G47" s="3">
        <v>1</v>
      </c>
      <c r="H47" s="92">
        <v>34</v>
      </c>
      <c r="I47" s="143">
        <v>27</v>
      </c>
      <c r="J47" s="142">
        <v>26</v>
      </c>
      <c r="K47" s="142">
        <v>25</v>
      </c>
      <c r="L47" s="96">
        <f t="shared" si="8"/>
        <v>112</v>
      </c>
      <c r="M47" s="97">
        <f t="shared" si="9"/>
        <v>28</v>
      </c>
      <c r="N47" s="98">
        <v>43</v>
      </c>
      <c r="O47" s="99">
        <f t="shared" si="10"/>
        <v>9</v>
      </c>
      <c r="P47" s="99">
        <f t="shared" si="11"/>
        <v>1</v>
      </c>
      <c r="Q47" s="83"/>
    </row>
    <row r="48" spans="1:17" s="64" customFormat="1" ht="12.75">
      <c r="A48" s="63" t="s">
        <v>10</v>
      </c>
      <c r="B48" s="8" t="s">
        <v>128</v>
      </c>
      <c r="C48" s="8" t="s">
        <v>63</v>
      </c>
      <c r="D48" s="8" t="s">
        <v>116</v>
      </c>
      <c r="E48" s="6">
        <v>3089</v>
      </c>
      <c r="F48" s="63" t="s">
        <v>33</v>
      </c>
      <c r="G48" s="3">
        <v>2</v>
      </c>
      <c r="H48" s="143">
        <v>28</v>
      </c>
      <c r="I48" s="92">
        <v>32</v>
      </c>
      <c r="J48" s="92">
        <v>33</v>
      </c>
      <c r="K48" s="92">
        <v>29</v>
      </c>
      <c r="L48" s="96">
        <f t="shared" si="8"/>
        <v>122</v>
      </c>
      <c r="M48" s="97">
        <f t="shared" si="9"/>
        <v>30.5</v>
      </c>
      <c r="N48" s="98">
        <v>33</v>
      </c>
      <c r="O48" s="99">
        <f t="shared" si="10"/>
        <v>5</v>
      </c>
      <c r="P48" s="99">
        <f t="shared" si="11"/>
        <v>3</v>
      </c>
      <c r="Q48" s="83"/>
    </row>
    <row r="49" spans="1:16" ht="12.75">
      <c r="A49" s="62" t="s">
        <v>12</v>
      </c>
      <c r="B49" s="7" t="s">
        <v>126</v>
      </c>
      <c r="C49" s="7" t="s">
        <v>127</v>
      </c>
      <c r="D49" s="7" t="s">
        <v>70</v>
      </c>
      <c r="E49" s="129">
        <v>3088</v>
      </c>
      <c r="F49" s="62" t="s">
        <v>33</v>
      </c>
      <c r="G49" s="31">
        <v>2</v>
      </c>
      <c r="H49" s="143">
        <v>28</v>
      </c>
      <c r="I49" s="92">
        <v>37</v>
      </c>
      <c r="J49" s="92">
        <v>29</v>
      </c>
      <c r="K49" s="92">
        <v>31</v>
      </c>
      <c r="L49" s="126">
        <f t="shared" si="8"/>
        <v>125</v>
      </c>
      <c r="M49" s="127">
        <f t="shared" si="9"/>
        <v>31.25</v>
      </c>
      <c r="N49" s="134">
        <v>30</v>
      </c>
      <c r="O49" s="135">
        <f t="shared" si="10"/>
        <v>9</v>
      </c>
      <c r="P49" s="135">
        <f t="shared" si="11"/>
        <v>2</v>
      </c>
    </row>
    <row r="50" spans="1:16" ht="12.75">
      <c r="A50" s="62" t="s">
        <v>13</v>
      </c>
      <c r="B50" s="7" t="s">
        <v>110</v>
      </c>
      <c r="C50" s="7" t="s">
        <v>111</v>
      </c>
      <c r="D50" s="7" t="s">
        <v>116</v>
      </c>
      <c r="E50" s="129">
        <v>2631</v>
      </c>
      <c r="F50" s="62" t="s">
        <v>33</v>
      </c>
      <c r="G50" s="31">
        <v>5</v>
      </c>
      <c r="H50" s="92">
        <v>34</v>
      </c>
      <c r="I50" s="92">
        <v>32</v>
      </c>
      <c r="J50" s="92">
        <v>32</v>
      </c>
      <c r="K50" s="92">
        <v>29</v>
      </c>
      <c r="L50" s="126">
        <f t="shared" si="8"/>
        <v>127</v>
      </c>
      <c r="M50" s="127">
        <f t="shared" si="9"/>
        <v>31.75</v>
      </c>
      <c r="N50" s="134">
        <v>28</v>
      </c>
      <c r="O50" s="135">
        <f t="shared" si="10"/>
        <v>5</v>
      </c>
      <c r="P50" s="135">
        <f t="shared" si="11"/>
        <v>0</v>
      </c>
    </row>
    <row r="51" spans="1:16" ht="12.75">
      <c r="A51" s="62" t="s">
        <v>15</v>
      </c>
      <c r="B51" s="7" t="s">
        <v>192</v>
      </c>
      <c r="C51" s="7" t="s">
        <v>86</v>
      </c>
      <c r="D51" s="7" t="s">
        <v>74</v>
      </c>
      <c r="E51" s="129">
        <v>2205</v>
      </c>
      <c r="F51" s="62" t="s">
        <v>33</v>
      </c>
      <c r="G51" s="31">
        <v>5</v>
      </c>
      <c r="H51" s="92">
        <v>33</v>
      </c>
      <c r="I51" s="92">
        <v>33</v>
      </c>
      <c r="J51" s="92">
        <v>29</v>
      </c>
      <c r="K51" s="92">
        <v>39</v>
      </c>
      <c r="L51" s="126">
        <f t="shared" si="8"/>
        <v>134</v>
      </c>
      <c r="M51" s="127">
        <f t="shared" si="9"/>
        <v>33.5</v>
      </c>
      <c r="N51" s="134">
        <v>21</v>
      </c>
      <c r="O51" s="135">
        <f t="shared" si="10"/>
        <v>10</v>
      </c>
      <c r="P51" s="135">
        <f t="shared" si="11"/>
        <v>0</v>
      </c>
    </row>
    <row r="52" spans="1:16" ht="12.75">
      <c r="A52" s="62" t="s">
        <v>17</v>
      </c>
      <c r="B52" s="7" t="s">
        <v>54</v>
      </c>
      <c r="C52" s="7" t="s">
        <v>55</v>
      </c>
      <c r="D52" s="7" t="s">
        <v>53</v>
      </c>
      <c r="E52" s="129">
        <v>629</v>
      </c>
      <c r="F52" s="62" t="s">
        <v>33</v>
      </c>
      <c r="G52" s="31" t="s">
        <v>38</v>
      </c>
      <c r="H52" s="92">
        <v>36</v>
      </c>
      <c r="I52" s="92">
        <v>34</v>
      </c>
      <c r="J52" s="92">
        <v>39</v>
      </c>
      <c r="K52" s="92">
        <v>40</v>
      </c>
      <c r="L52" s="126">
        <f t="shared" si="8"/>
        <v>149</v>
      </c>
      <c r="M52" s="127">
        <f t="shared" si="9"/>
        <v>37.25</v>
      </c>
      <c r="N52" s="134">
        <v>6</v>
      </c>
      <c r="O52" s="135">
        <f t="shared" si="10"/>
        <v>6</v>
      </c>
      <c r="P52" s="135">
        <f t="shared" si="11"/>
        <v>3</v>
      </c>
    </row>
    <row r="53" spans="1:12" ht="12">
      <c r="A53" s="62"/>
      <c r="F53" s="62"/>
      <c r="L53" s="61"/>
    </row>
    <row r="54" spans="2:16" ht="12">
      <c r="B54" s="84"/>
      <c r="C54" s="85"/>
      <c r="D54" s="67"/>
      <c r="E54" s="3"/>
      <c r="F54" s="76"/>
      <c r="G54" s="77"/>
      <c r="H54" s="78"/>
      <c r="I54" s="78"/>
      <c r="J54" s="78"/>
      <c r="K54" s="78"/>
      <c r="L54" s="76"/>
      <c r="M54" s="79"/>
      <c r="N54" s="76"/>
      <c r="O54" s="80"/>
      <c r="P54" s="80"/>
    </row>
    <row r="55" spans="2:13" ht="12">
      <c r="B55" s="68" t="s">
        <v>161</v>
      </c>
      <c r="M55" s="74"/>
    </row>
    <row r="56" spans="1:16" ht="12">
      <c r="A56" s="71" t="s">
        <v>146</v>
      </c>
      <c r="B56" s="71" t="s">
        <v>1</v>
      </c>
      <c r="C56" s="71" t="s">
        <v>2</v>
      </c>
      <c r="D56" s="71" t="s">
        <v>147</v>
      </c>
      <c r="E56" s="130" t="s">
        <v>157</v>
      </c>
      <c r="F56" s="71" t="s">
        <v>148</v>
      </c>
      <c r="G56" s="71" t="s">
        <v>149</v>
      </c>
      <c r="H56" s="72" t="s">
        <v>150</v>
      </c>
      <c r="I56" s="72" t="s">
        <v>151</v>
      </c>
      <c r="J56" s="72" t="s">
        <v>152</v>
      </c>
      <c r="K56" s="72" t="s">
        <v>153</v>
      </c>
      <c r="L56" s="71" t="s">
        <v>136</v>
      </c>
      <c r="M56" s="82" t="s">
        <v>156</v>
      </c>
      <c r="N56" s="71" t="s">
        <v>139</v>
      </c>
      <c r="O56" s="73" t="s">
        <v>154</v>
      </c>
      <c r="P56" s="73" t="s">
        <v>155</v>
      </c>
    </row>
    <row r="57" spans="1:17" s="64" customFormat="1" ht="12.75">
      <c r="A57" s="63" t="s">
        <v>4</v>
      </c>
      <c r="B57" s="8" t="s">
        <v>114</v>
      </c>
      <c r="C57" s="8" t="s">
        <v>42</v>
      </c>
      <c r="D57" s="8" t="s">
        <v>66</v>
      </c>
      <c r="E57" s="138">
        <v>2676</v>
      </c>
      <c r="F57" s="93" t="s">
        <v>98</v>
      </c>
      <c r="G57" s="3" t="s">
        <v>24</v>
      </c>
      <c r="H57" s="141">
        <v>20</v>
      </c>
      <c r="I57" s="141">
        <v>24</v>
      </c>
      <c r="J57" s="141">
        <v>23</v>
      </c>
      <c r="K57" s="141">
        <v>23</v>
      </c>
      <c r="L57" s="96">
        <f aca="true" t="shared" si="12" ref="L57:L65">SUM(H57:K57)</f>
        <v>90</v>
      </c>
      <c r="M57" s="97">
        <f aca="true" t="shared" si="13" ref="M57:M65">+L57/COUNT(H57:K57)</f>
        <v>22.5</v>
      </c>
      <c r="N57" s="98">
        <v>65</v>
      </c>
      <c r="O57" s="99">
        <f aca="true" t="shared" si="14" ref="O57:O65">MAX($H57:$K57)-MIN($H57:$K57)</f>
        <v>4</v>
      </c>
      <c r="P57" s="99">
        <f aca="true" t="shared" si="15" ref="P57:P65">LARGE($H57:$K57,2)-SMALL($H57:$K57,2)</f>
        <v>0</v>
      </c>
      <c r="Q57" s="83"/>
    </row>
    <row r="58" spans="1:17" s="64" customFormat="1" ht="12.75">
      <c r="A58" s="63" t="s">
        <v>8</v>
      </c>
      <c r="B58" s="11" t="s">
        <v>117</v>
      </c>
      <c r="C58" s="11" t="s">
        <v>79</v>
      </c>
      <c r="D58" s="11" t="s">
        <v>41</v>
      </c>
      <c r="E58" s="6">
        <v>2798</v>
      </c>
      <c r="F58" s="32" t="s">
        <v>98</v>
      </c>
      <c r="G58" s="12">
        <v>1</v>
      </c>
      <c r="H58" s="137">
        <v>33</v>
      </c>
      <c r="I58" s="141">
        <v>23</v>
      </c>
      <c r="J58" s="141">
        <v>21</v>
      </c>
      <c r="K58" s="141">
        <v>22</v>
      </c>
      <c r="L58" s="17">
        <f t="shared" si="12"/>
        <v>99</v>
      </c>
      <c r="M58" s="18">
        <f t="shared" si="13"/>
        <v>24.75</v>
      </c>
      <c r="N58" s="35">
        <v>56</v>
      </c>
      <c r="O58" s="13">
        <f t="shared" si="14"/>
        <v>12</v>
      </c>
      <c r="P58" s="13">
        <f t="shared" si="15"/>
        <v>1</v>
      </c>
      <c r="Q58" s="139" t="s">
        <v>200</v>
      </c>
    </row>
    <row r="59" spans="1:17" s="64" customFormat="1" ht="12.75">
      <c r="A59" s="63" t="s">
        <v>10</v>
      </c>
      <c r="B59" s="8" t="s">
        <v>121</v>
      </c>
      <c r="C59" s="8" t="s">
        <v>32</v>
      </c>
      <c r="D59" s="8" t="s">
        <v>70</v>
      </c>
      <c r="E59" s="6">
        <v>2911</v>
      </c>
      <c r="F59" s="93" t="s">
        <v>98</v>
      </c>
      <c r="G59" s="3">
        <v>1</v>
      </c>
      <c r="H59" s="142">
        <v>25</v>
      </c>
      <c r="I59" s="141">
        <v>23</v>
      </c>
      <c r="J59" s="143">
        <v>28</v>
      </c>
      <c r="K59" s="141">
        <v>23</v>
      </c>
      <c r="L59" s="96">
        <f t="shared" si="12"/>
        <v>99</v>
      </c>
      <c r="M59" s="97">
        <f t="shared" si="13"/>
        <v>24.75</v>
      </c>
      <c r="N59" s="98">
        <v>56</v>
      </c>
      <c r="O59" s="99">
        <f t="shared" si="14"/>
        <v>5</v>
      </c>
      <c r="P59" s="99">
        <f t="shared" si="15"/>
        <v>2</v>
      </c>
      <c r="Q59" s="139" t="s">
        <v>201</v>
      </c>
    </row>
    <row r="60" spans="1:17" s="64" customFormat="1" ht="12.75">
      <c r="A60" s="62" t="s">
        <v>12</v>
      </c>
      <c r="B60" s="7" t="s">
        <v>118</v>
      </c>
      <c r="C60" s="7" t="s">
        <v>18</v>
      </c>
      <c r="D60" s="7" t="s">
        <v>68</v>
      </c>
      <c r="E60" s="129">
        <v>2835</v>
      </c>
      <c r="F60" s="133" t="s">
        <v>98</v>
      </c>
      <c r="G60" s="31">
        <v>2</v>
      </c>
      <c r="H60" s="141">
        <v>22</v>
      </c>
      <c r="I60" s="141">
        <v>24</v>
      </c>
      <c r="J60" s="143">
        <v>28</v>
      </c>
      <c r="K60" s="142">
        <v>26</v>
      </c>
      <c r="L60" s="126">
        <f t="shared" si="12"/>
        <v>100</v>
      </c>
      <c r="M60" s="127">
        <f t="shared" si="13"/>
        <v>25</v>
      </c>
      <c r="N60" s="134">
        <v>55</v>
      </c>
      <c r="O60" s="135">
        <f t="shared" si="14"/>
        <v>6</v>
      </c>
      <c r="P60" s="135">
        <f t="shared" si="15"/>
        <v>2</v>
      </c>
      <c r="Q60" s="83"/>
    </row>
    <row r="61" spans="1:16" ht="12.75" customHeight="1">
      <c r="A61" s="62" t="s">
        <v>13</v>
      </c>
      <c r="B61" s="7" t="s">
        <v>115</v>
      </c>
      <c r="C61" s="7" t="s">
        <v>47</v>
      </c>
      <c r="D61" s="7" t="s">
        <v>83</v>
      </c>
      <c r="E61" s="129">
        <v>2712</v>
      </c>
      <c r="F61" s="133" t="s">
        <v>98</v>
      </c>
      <c r="G61" s="31">
        <v>2</v>
      </c>
      <c r="H61" s="142">
        <v>25</v>
      </c>
      <c r="I61" s="142">
        <v>25</v>
      </c>
      <c r="J61" s="137">
        <v>31</v>
      </c>
      <c r="K61" s="137">
        <v>33</v>
      </c>
      <c r="L61" s="126">
        <f t="shared" si="12"/>
        <v>114</v>
      </c>
      <c r="M61" s="127">
        <f t="shared" si="13"/>
        <v>28.5</v>
      </c>
      <c r="N61" s="134">
        <v>41</v>
      </c>
      <c r="O61" s="135">
        <f t="shared" si="14"/>
        <v>8</v>
      </c>
      <c r="P61" s="135">
        <f t="shared" si="15"/>
        <v>6</v>
      </c>
    </row>
    <row r="62" spans="1:16" ht="12.75">
      <c r="A62" s="62" t="s">
        <v>15</v>
      </c>
      <c r="B62" s="7" t="s">
        <v>81</v>
      </c>
      <c r="C62" s="7" t="s">
        <v>23</v>
      </c>
      <c r="D62" s="7" t="s">
        <v>83</v>
      </c>
      <c r="E62" s="129">
        <v>2824</v>
      </c>
      <c r="F62" s="133" t="s">
        <v>98</v>
      </c>
      <c r="G62" s="31">
        <v>2</v>
      </c>
      <c r="H62" s="137">
        <v>30</v>
      </c>
      <c r="I62" s="137">
        <v>31</v>
      </c>
      <c r="J62" s="137">
        <v>29</v>
      </c>
      <c r="K62" s="143">
        <v>28</v>
      </c>
      <c r="L62" s="126">
        <f t="shared" si="12"/>
        <v>118</v>
      </c>
      <c r="M62" s="127">
        <f t="shared" si="13"/>
        <v>29.5</v>
      </c>
      <c r="N62" s="134">
        <v>37</v>
      </c>
      <c r="O62" s="135">
        <f t="shared" si="14"/>
        <v>3</v>
      </c>
      <c r="P62" s="135">
        <f t="shared" si="15"/>
        <v>1</v>
      </c>
    </row>
    <row r="63" spans="1:16" ht="12.75">
      <c r="A63" s="62" t="s">
        <v>17</v>
      </c>
      <c r="B63" s="7" t="s">
        <v>119</v>
      </c>
      <c r="C63" s="7" t="s">
        <v>120</v>
      </c>
      <c r="D63" s="7" t="s">
        <v>50</v>
      </c>
      <c r="E63" s="129">
        <v>2853</v>
      </c>
      <c r="F63" s="133" t="s">
        <v>98</v>
      </c>
      <c r="G63" s="31">
        <v>3</v>
      </c>
      <c r="H63" s="143">
        <v>28</v>
      </c>
      <c r="I63" s="137">
        <v>29</v>
      </c>
      <c r="J63" s="137">
        <v>32</v>
      </c>
      <c r="K63" s="137">
        <v>34</v>
      </c>
      <c r="L63" s="126">
        <f t="shared" si="12"/>
        <v>123</v>
      </c>
      <c r="M63" s="127">
        <f t="shared" si="13"/>
        <v>30.75</v>
      </c>
      <c r="N63" s="134">
        <v>32</v>
      </c>
      <c r="O63" s="135">
        <f t="shared" si="14"/>
        <v>6</v>
      </c>
      <c r="P63" s="135">
        <f t="shared" si="15"/>
        <v>3</v>
      </c>
    </row>
    <row r="64" spans="1:16" ht="12.75">
      <c r="A64" s="62" t="s">
        <v>19</v>
      </c>
      <c r="B64" s="7" t="s">
        <v>129</v>
      </c>
      <c r="C64" s="7" t="s">
        <v>18</v>
      </c>
      <c r="D64" s="7" t="s">
        <v>74</v>
      </c>
      <c r="E64" s="129">
        <v>3135</v>
      </c>
      <c r="F64" s="133" t="s">
        <v>98</v>
      </c>
      <c r="G64" s="31">
        <v>3</v>
      </c>
      <c r="H64" s="137">
        <v>30</v>
      </c>
      <c r="I64" s="137">
        <v>30</v>
      </c>
      <c r="J64" s="137">
        <v>29</v>
      </c>
      <c r="K64" s="137">
        <v>36</v>
      </c>
      <c r="L64" s="126">
        <f t="shared" si="12"/>
        <v>125</v>
      </c>
      <c r="M64" s="127">
        <f t="shared" si="13"/>
        <v>31.25</v>
      </c>
      <c r="N64" s="134">
        <v>30</v>
      </c>
      <c r="O64" s="135">
        <f t="shared" si="14"/>
        <v>7</v>
      </c>
      <c r="P64" s="135">
        <f t="shared" si="15"/>
        <v>0</v>
      </c>
    </row>
    <row r="65" spans="1:16" ht="12.75">
      <c r="A65" s="62" t="s">
        <v>20</v>
      </c>
      <c r="B65" s="7" t="s">
        <v>194</v>
      </c>
      <c r="C65" s="7" t="s">
        <v>42</v>
      </c>
      <c r="D65" s="7" t="s">
        <v>116</v>
      </c>
      <c r="E65" s="129">
        <v>3355</v>
      </c>
      <c r="F65" s="133" t="s">
        <v>98</v>
      </c>
      <c r="G65" s="31" t="s">
        <v>38</v>
      </c>
      <c r="H65" s="137">
        <v>40</v>
      </c>
      <c r="I65" s="137">
        <v>47</v>
      </c>
      <c r="J65" s="137">
        <v>35</v>
      </c>
      <c r="K65" s="137">
        <v>35</v>
      </c>
      <c r="L65" s="126">
        <f t="shared" si="12"/>
        <v>157</v>
      </c>
      <c r="M65" s="127">
        <f t="shared" si="13"/>
        <v>39.25</v>
      </c>
      <c r="N65" s="134">
        <v>0</v>
      </c>
      <c r="O65" s="135">
        <f t="shared" si="14"/>
        <v>12</v>
      </c>
      <c r="P65" s="135">
        <f t="shared" si="15"/>
        <v>5</v>
      </c>
    </row>
    <row r="66" spans="1:12" ht="12">
      <c r="A66" s="62"/>
      <c r="F66" s="62"/>
      <c r="L66" s="61"/>
    </row>
    <row r="67" ht="12">
      <c r="M67" s="74"/>
    </row>
    <row r="68" spans="2:13" ht="12">
      <c r="B68" s="68" t="s">
        <v>162</v>
      </c>
      <c r="M68" s="74"/>
    </row>
    <row r="69" spans="1:16" ht="12">
      <c r="A69" s="71" t="s">
        <v>146</v>
      </c>
      <c r="B69" s="71" t="s">
        <v>1</v>
      </c>
      <c r="C69" s="71" t="s">
        <v>2</v>
      </c>
      <c r="D69" s="71" t="s">
        <v>147</v>
      </c>
      <c r="E69" s="130" t="s">
        <v>157</v>
      </c>
      <c r="F69" s="71" t="s">
        <v>148</v>
      </c>
      <c r="G69" s="71" t="s">
        <v>149</v>
      </c>
      <c r="H69" s="72" t="s">
        <v>150</v>
      </c>
      <c r="I69" s="72" t="s">
        <v>151</v>
      </c>
      <c r="J69" s="72" t="s">
        <v>152</v>
      </c>
      <c r="K69" s="72" t="s">
        <v>153</v>
      </c>
      <c r="L69" s="71" t="s">
        <v>136</v>
      </c>
      <c r="M69" s="82" t="s">
        <v>156</v>
      </c>
      <c r="N69" s="71" t="s">
        <v>139</v>
      </c>
      <c r="O69" s="73" t="s">
        <v>154</v>
      </c>
      <c r="P69" s="73" t="s">
        <v>155</v>
      </c>
    </row>
    <row r="70" spans="1:17" s="64" customFormat="1" ht="12.75">
      <c r="A70" s="63" t="s">
        <v>4</v>
      </c>
      <c r="B70" s="8" t="s">
        <v>124</v>
      </c>
      <c r="C70" s="8" t="s">
        <v>125</v>
      </c>
      <c r="D70" s="8" t="s">
        <v>70</v>
      </c>
      <c r="E70" s="6">
        <v>3087</v>
      </c>
      <c r="F70" s="63" t="s">
        <v>97</v>
      </c>
      <c r="G70" s="3">
        <v>2</v>
      </c>
      <c r="H70" s="143">
        <v>27</v>
      </c>
      <c r="I70" s="137">
        <v>31</v>
      </c>
      <c r="J70" s="141">
        <v>24</v>
      </c>
      <c r="K70" s="143">
        <v>28</v>
      </c>
      <c r="L70" s="96">
        <f aca="true" t="shared" si="16" ref="L70:L79">SUM(H70:K70)</f>
        <v>110</v>
      </c>
      <c r="M70" s="97">
        <f aca="true" t="shared" si="17" ref="M70:M79">+L70/COUNT(H70:K70)</f>
        <v>27.5</v>
      </c>
      <c r="N70" s="98">
        <v>45</v>
      </c>
      <c r="O70" s="99">
        <f aca="true" t="shared" si="18" ref="O70:O79">MAX($H70:$K70)-MIN($H70:$K70)</f>
        <v>7</v>
      </c>
      <c r="P70" s="99">
        <f aca="true" t="shared" si="19" ref="P70:P79">LARGE($H70:$K70,2)-SMALL($H70:$K70,2)</f>
        <v>1</v>
      </c>
      <c r="Q70" s="83"/>
    </row>
    <row r="71" spans="1:17" s="64" customFormat="1" ht="12.75">
      <c r="A71" s="63" t="s">
        <v>8</v>
      </c>
      <c r="B71" s="8" t="s">
        <v>87</v>
      </c>
      <c r="C71" s="8" t="s">
        <v>11</v>
      </c>
      <c r="D71" s="8" t="s">
        <v>60</v>
      </c>
      <c r="E71" s="6">
        <v>2910</v>
      </c>
      <c r="F71" s="63" t="s">
        <v>97</v>
      </c>
      <c r="G71" s="3">
        <v>4</v>
      </c>
      <c r="H71" s="143">
        <v>28</v>
      </c>
      <c r="I71" s="3">
        <v>29</v>
      </c>
      <c r="J71" s="141">
        <v>24</v>
      </c>
      <c r="K71" s="3">
        <v>31</v>
      </c>
      <c r="L71" s="96">
        <f t="shared" si="16"/>
        <v>112</v>
      </c>
      <c r="M71" s="97">
        <f t="shared" si="17"/>
        <v>28</v>
      </c>
      <c r="N71" s="98">
        <v>43</v>
      </c>
      <c r="O71" s="99">
        <f t="shared" si="18"/>
        <v>7</v>
      </c>
      <c r="P71" s="99">
        <f t="shared" si="19"/>
        <v>1</v>
      </c>
      <c r="Q71" s="83"/>
    </row>
    <row r="72" spans="1:17" s="64" customFormat="1" ht="12.75">
      <c r="A72" s="63" t="s">
        <v>10</v>
      </c>
      <c r="B72" s="8" t="s">
        <v>122</v>
      </c>
      <c r="C72" s="8" t="s">
        <v>69</v>
      </c>
      <c r="D72" s="8" t="s">
        <v>57</v>
      </c>
      <c r="E72" s="6">
        <v>3001</v>
      </c>
      <c r="F72" s="63" t="s">
        <v>97</v>
      </c>
      <c r="G72" s="3" t="s">
        <v>24</v>
      </c>
      <c r="H72" s="137">
        <v>31</v>
      </c>
      <c r="I72" s="143">
        <v>27</v>
      </c>
      <c r="J72" s="143">
        <v>27</v>
      </c>
      <c r="K72" s="15">
        <v>30</v>
      </c>
      <c r="L72" s="96">
        <f t="shared" si="16"/>
        <v>115</v>
      </c>
      <c r="M72" s="97">
        <f t="shared" si="17"/>
        <v>28.75</v>
      </c>
      <c r="N72" s="98">
        <v>40</v>
      </c>
      <c r="O72" s="99">
        <f t="shared" si="18"/>
        <v>4</v>
      </c>
      <c r="P72" s="99">
        <f t="shared" si="19"/>
        <v>3</v>
      </c>
      <c r="Q72" s="83"/>
    </row>
    <row r="73" spans="1:16" ht="12.75">
      <c r="A73" s="62" t="s">
        <v>12</v>
      </c>
      <c r="B73" s="7" t="s">
        <v>195</v>
      </c>
      <c r="C73" s="7" t="s">
        <v>196</v>
      </c>
      <c r="D73" s="7" t="s">
        <v>60</v>
      </c>
      <c r="E73" s="129">
        <v>3348</v>
      </c>
      <c r="F73" s="62" t="s">
        <v>97</v>
      </c>
      <c r="G73" s="31" t="s">
        <v>38</v>
      </c>
      <c r="H73" s="137">
        <v>35</v>
      </c>
      <c r="I73" s="137">
        <v>30</v>
      </c>
      <c r="J73" s="143">
        <v>26</v>
      </c>
      <c r="K73" s="31">
        <v>32</v>
      </c>
      <c r="L73" s="126">
        <f t="shared" si="16"/>
        <v>123</v>
      </c>
      <c r="M73" s="127">
        <f t="shared" si="17"/>
        <v>30.75</v>
      </c>
      <c r="N73" s="134">
        <v>32</v>
      </c>
      <c r="O73" s="135">
        <f t="shared" si="18"/>
        <v>9</v>
      </c>
      <c r="P73" s="135">
        <f t="shared" si="19"/>
        <v>2</v>
      </c>
    </row>
    <row r="74" spans="1:16" ht="12.75">
      <c r="A74" s="62" t="s">
        <v>13</v>
      </c>
      <c r="B74" s="7" t="s">
        <v>73</v>
      </c>
      <c r="C74" s="7" t="s">
        <v>75</v>
      </c>
      <c r="D74" s="7" t="s">
        <v>70</v>
      </c>
      <c r="E74" s="129">
        <v>2874</v>
      </c>
      <c r="F74" s="62" t="s">
        <v>97</v>
      </c>
      <c r="G74" s="31">
        <v>2</v>
      </c>
      <c r="H74" s="143">
        <v>28</v>
      </c>
      <c r="I74" s="137">
        <v>34</v>
      </c>
      <c r="J74" s="137">
        <v>30</v>
      </c>
      <c r="K74" s="137">
        <v>33</v>
      </c>
      <c r="L74" s="126">
        <f t="shared" si="16"/>
        <v>125</v>
      </c>
      <c r="M74" s="127">
        <f t="shared" si="17"/>
        <v>31.25</v>
      </c>
      <c r="N74" s="134">
        <v>30</v>
      </c>
      <c r="O74" s="135">
        <f t="shared" si="18"/>
        <v>6</v>
      </c>
      <c r="P74" s="135">
        <f t="shared" si="19"/>
        <v>3</v>
      </c>
    </row>
    <row r="75" spans="1:16" ht="12.75">
      <c r="A75" s="62" t="s">
        <v>15</v>
      </c>
      <c r="B75" s="7" t="s">
        <v>131</v>
      </c>
      <c r="C75" s="7" t="s">
        <v>47</v>
      </c>
      <c r="D75" s="7" t="s">
        <v>70</v>
      </c>
      <c r="E75" s="129">
        <v>3253</v>
      </c>
      <c r="F75" s="62" t="s">
        <v>97</v>
      </c>
      <c r="G75" s="31">
        <v>5</v>
      </c>
      <c r="H75" s="137">
        <v>34</v>
      </c>
      <c r="I75" s="137">
        <v>32</v>
      </c>
      <c r="J75" s="137">
        <v>37</v>
      </c>
      <c r="K75" s="137">
        <v>34</v>
      </c>
      <c r="L75" s="126">
        <f t="shared" si="16"/>
        <v>137</v>
      </c>
      <c r="M75" s="127">
        <f t="shared" si="17"/>
        <v>34.25</v>
      </c>
      <c r="N75" s="134">
        <v>18</v>
      </c>
      <c r="O75" s="135">
        <f t="shared" si="18"/>
        <v>5</v>
      </c>
      <c r="P75" s="135">
        <f t="shared" si="19"/>
        <v>0</v>
      </c>
    </row>
    <row r="76" spans="1:16" ht="12.75">
      <c r="A76" s="62" t="s">
        <v>17</v>
      </c>
      <c r="B76" s="7" t="s">
        <v>191</v>
      </c>
      <c r="C76" s="7" t="s">
        <v>11</v>
      </c>
      <c r="D76" s="7" t="s">
        <v>74</v>
      </c>
      <c r="E76" s="129">
        <v>3313</v>
      </c>
      <c r="F76" s="62" t="s">
        <v>97</v>
      </c>
      <c r="G76" s="31">
        <v>5</v>
      </c>
      <c r="H76" s="137">
        <v>39</v>
      </c>
      <c r="I76" s="137">
        <v>32</v>
      </c>
      <c r="J76" s="137">
        <v>35</v>
      </c>
      <c r="K76" s="137">
        <v>33</v>
      </c>
      <c r="L76" s="126">
        <f t="shared" si="16"/>
        <v>139</v>
      </c>
      <c r="M76" s="127">
        <f t="shared" si="17"/>
        <v>34.75</v>
      </c>
      <c r="N76" s="134">
        <v>16</v>
      </c>
      <c r="O76" s="135">
        <f t="shared" si="18"/>
        <v>7</v>
      </c>
      <c r="P76" s="135">
        <f t="shared" si="19"/>
        <v>2</v>
      </c>
    </row>
    <row r="77" spans="1:16" ht="12.75">
      <c r="A77" s="62" t="s">
        <v>19</v>
      </c>
      <c r="B77" s="7" t="s">
        <v>193</v>
      </c>
      <c r="C77" s="7" t="s">
        <v>36</v>
      </c>
      <c r="D77" s="7" t="s">
        <v>70</v>
      </c>
      <c r="E77" s="129">
        <v>3312</v>
      </c>
      <c r="F77" s="62" t="s">
        <v>97</v>
      </c>
      <c r="G77" s="31" t="s">
        <v>38</v>
      </c>
      <c r="H77" s="137">
        <v>37</v>
      </c>
      <c r="I77" s="137">
        <v>36</v>
      </c>
      <c r="J77" s="137">
        <v>46</v>
      </c>
      <c r="K77" s="143">
        <v>28</v>
      </c>
      <c r="L77" s="126">
        <f t="shared" si="16"/>
        <v>147</v>
      </c>
      <c r="M77" s="127">
        <f t="shared" si="17"/>
        <v>36.75</v>
      </c>
      <c r="N77" s="134">
        <v>8</v>
      </c>
      <c r="O77" s="135">
        <f t="shared" si="18"/>
        <v>18</v>
      </c>
      <c r="P77" s="135">
        <f t="shared" si="19"/>
        <v>1</v>
      </c>
    </row>
    <row r="78" spans="1:16" ht="12.75">
      <c r="A78" s="62" t="s">
        <v>20</v>
      </c>
      <c r="B78" s="7" t="s">
        <v>62</v>
      </c>
      <c r="C78" s="7" t="s">
        <v>123</v>
      </c>
      <c r="D78" s="7" t="s">
        <v>74</v>
      </c>
      <c r="E78" s="129">
        <v>3284</v>
      </c>
      <c r="F78" s="62" t="s">
        <v>97</v>
      </c>
      <c r="G78" s="31" t="s">
        <v>38</v>
      </c>
      <c r="H78" s="137">
        <v>38</v>
      </c>
      <c r="I78" s="137">
        <v>36</v>
      </c>
      <c r="J78" s="137">
        <v>43</v>
      </c>
      <c r="K78" s="137">
        <v>35</v>
      </c>
      <c r="L78" s="126">
        <f t="shared" si="16"/>
        <v>152</v>
      </c>
      <c r="M78" s="127">
        <f t="shared" si="17"/>
        <v>38</v>
      </c>
      <c r="N78" s="134">
        <v>3</v>
      </c>
      <c r="O78" s="135">
        <f t="shared" si="18"/>
        <v>8</v>
      </c>
      <c r="P78" s="135">
        <f t="shared" si="19"/>
        <v>2</v>
      </c>
    </row>
    <row r="79" spans="1:16" ht="12.75">
      <c r="A79" s="62" t="s">
        <v>22</v>
      </c>
      <c r="B79" s="7" t="s">
        <v>175</v>
      </c>
      <c r="C79" s="7" t="s">
        <v>71</v>
      </c>
      <c r="D79" s="7" t="s">
        <v>70</v>
      </c>
      <c r="E79" s="129">
        <v>3283</v>
      </c>
      <c r="F79" s="62" t="s">
        <v>97</v>
      </c>
      <c r="G79" s="31">
        <v>5</v>
      </c>
      <c r="H79" s="137">
        <v>33</v>
      </c>
      <c r="I79" s="137">
        <v>45</v>
      </c>
      <c r="J79" s="137">
        <v>38</v>
      </c>
      <c r="K79" s="137">
        <v>44</v>
      </c>
      <c r="L79" s="126">
        <f t="shared" si="16"/>
        <v>160</v>
      </c>
      <c r="M79" s="127">
        <f t="shared" si="17"/>
        <v>40</v>
      </c>
      <c r="N79" s="134">
        <v>0</v>
      </c>
      <c r="O79" s="135">
        <f t="shared" si="18"/>
        <v>12</v>
      </c>
      <c r="P79" s="135">
        <f t="shared" si="19"/>
        <v>6</v>
      </c>
    </row>
    <row r="80" ht="12">
      <c r="A80" s="62"/>
    </row>
    <row r="81" spans="1:12" ht="12">
      <c r="A81" s="62"/>
      <c r="F81" s="62"/>
      <c r="L81" s="61"/>
    </row>
    <row r="82" spans="1:12" ht="12">
      <c r="A82" s="62"/>
      <c r="F82" s="62"/>
      <c r="L82" s="61"/>
    </row>
    <row r="84" spans="2:17" ht="12.75">
      <c r="B84" s="11" t="s">
        <v>114</v>
      </c>
      <c r="C84" s="11" t="s">
        <v>42</v>
      </c>
      <c r="D84" s="11" t="s">
        <v>66</v>
      </c>
      <c r="E84" s="129">
        <v>2676</v>
      </c>
      <c r="F84" s="32" t="s">
        <v>98</v>
      </c>
      <c r="G84" s="12" t="s">
        <v>24</v>
      </c>
      <c r="H84" s="89">
        <v>20</v>
      </c>
      <c r="I84" s="89">
        <v>24</v>
      </c>
      <c r="J84" s="90">
        <v>23</v>
      </c>
      <c r="K84" s="90">
        <v>23</v>
      </c>
      <c r="L84" s="17">
        <f aca="true" t="shared" si="20" ref="L84:L115">SUM(H84:K84)</f>
        <v>90</v>
      </c>
      <c r="M84" s="18">
        <f aca="true" t="shared" si="21" ref="M84:M115">+L84/COUNT(H84:K84)</f>
        <v>22.5</v>
      </c>
      <c r="N84" s="35">
        <v>65</v>
      </c>
      <c r="O84" s="13">
        <f aca="true" t="shared" si="22" ref="O84:O115">MAX($H84:$K84)-MIN($H84:$K84)</f>
        <v>4</v>
      </c>
      <c r="P84" s="13">
        <f aca="true" t="shared" si="23" ref="P84:P115">LARGE($H84:$K84,2)-SMALL($H84:$K84,2)</f>
        <v>0</v>
      </c>
      <c r="Q84" s="61"/>
    </row>
    <row r="85" spans="2:17" ht="12.75">
      <c r="B85" s="11" t="s">
        <v>117</v>
      </c>
      <c r="C85" s="11" t="s">
        <v>79</v>
      </c>
      <c r="D85" s="11" t="s">
        <v>7</v>
      </c>
      <c r="E85" s="129">
        <v>2798</v>
      </c>
      <c r="F85" s="32" t="s">
        <v>98</v>
      </c>
      <c r="G85" s="12">
        <v>1</v>
      </c>
      <c r="H85" s="89">
        <v>33</v>
      </c>
      <c r="I85" s="89">
        <v>23</v>
      </c>
      <c r="J85" s="90">
        <v>21</v>
      </c>
      <c r="K85" s="90">
        <v>22</v>
      </c>
      <c r="L85" s="17">
        <f t="shared" si="20"/>
        <v>99</v>
      </c>
      <c r="M85" s="18">
        <f t="shared" si="21"/>
        <v>24.75</v>
      </c>
      <c r="N85" s="35">
        <v>56</v>
      </c>
      <c r="O85" s="13">
        <f t="shared" si="22"/>
        <v>12</v>
      </c>
      <c r="P85" s="13">
        <f t="shared" si="23"/>
        <v>1</v>
      </c>
      <c r="Q85" s="61"/>
    </row>
    <row r="86" spans="2:17" ht="12.75">
      <c r="B86" s="11" t="s">
        <v>121</v>
      </c>
      <c r="C86" s="11" t="s">
        <v>32</v>
      </c>
      <c r="D86" s="11" t="s">
        <v>70</v>
      </c>
      <c r="E86" s="129">
        <v>2911</v>
      </c>
      <c r="F86" s="32" t="s">
        <v>98</v>
      </c>
      <c r="G86" s="12">
        <v>1</v>
      </c>
      <c r="H86" s="89">
        <v>25</v>
      </c>
      <c r="I86" s="89">
        <v>23</v>
      </c>
      <c r="J86" s="90">
        <v>28</v>
      </c>
      <c r="K86" s="90">
        <v>23</v>
      </c>
      <c r="L86" s="17">
        <f t="shared" si="20"/>
        <v>99</v>
      </c>
      <c r="M86" s="18">
        <f t="shared" si="21"/>
        <v>24.75</v>
      </c>
      <c r="N86" s="35">
        <v>56</v>
      </c>
      <c r="O86" s="13">
        <f t="shared" si="22"/>
        <v>5</v>
      </c>
      <c r="P86" s="13">
        <f t="shared" si="23"/>
        <v>2</v>
      </c>
      <c r="Q86" s="61"/>
    </row>
    <row r="87" spans="2:17" ht="12.75">
      <c r="B87" s="11" t="s">
        <v>118</v>
      </c>
      <c r="C87" s="11" t="s">
        <v>18</v>
      </c>
      <c r="D87" s="11" t="s">
        <v>68</v>
      </c>
      <c r="E87" s="129">
        <v>2835</v>
      </c>
      <c r="F87" s="32" t="s">
        <v>98</v>
      </c>
      <c r="G87" s="12">
        <v>2</v>
      </c>
      <c r="H87" s="89">
        <v>22</v>
      </c>
      <c r="I87" s="89">
        <v>24</v>
      </c>
      <c r="J87" s="90">
        <v>28</v>
      </c>
      <c r="K87" s="122">
        <v>26</v>
      </c>
      <c r="L87" s="17">
        <f t="shared" si="20"/>
        <v>100</v>
      </c>
      <c r="M87" s="18">
        <f t="shared" si="21"/>
        <v>25</v>
      </c>
      <c r="N87" s="35">
        <v>55</v>
      </c>
      <c r="O87" s="13">
        <f t="shared" si="22"/>
        <v>6</v>
      </c>
      <c r="P87" s="13">
        <f t="shared" si="23"/>
        <v>2</v>
      </c>
      <c r="Q87" s="61"/>
    </row>
    <row r="88" spans="2:17" ht="12.75">
      <c r="B88" s="11" t="s">
        <v>115</v>
      </c>
      <c r="C88" s="11" t="s">
        <v>47</v>
      </c>
      <c r="D88" s="11" t="s">
        <v>174</v>
      </c>
      <c r="E88" s="129">
        <v>2712</v>
      </c>
      <c r="F88" s="32" t="s">
        <v>98</v>
      </c>
      <c r="G88" s="12">
        <v>2</v>
      </c>
      <c r="H88" s="89">
        <v>25</v>
      </c>
      <c r="I88" s="89">
        <v>25</v>
      </c>
      <c r="J88" s="90">
        <v>31</v>
      </c>
      <c r="K88" s="90">
        <v>33</v>
      </c>
      <c r="L88" s="17">
        <f t="shared" si="20"/>
        <v>114</v>
      </c>
      <c r="M88" s="18">
        <f t="shared" si="21"/>
        <v>28.5</v>
      </c>
      <c r="N88" s="35">
        <v>41</v>
      </c>
      <c r="O88" s="13">
        <f t="shared" si="22"/>
        <v>8</v>
      </c>
      <c r="P88" s="13">
        <f t="shared" si="23"/>
        <v>6</v>
      </c>
      <c r="Q88" s="61"/>
    </row>
    <row r="89" spans="2:17" ht="12.75">
      <c r="B89" s="11" t="s">
        <v>81</v>
      </c>
      <c r="C89" s="11" t="s">
        <v>23</v>
      </c>
      <c r="D89" s="11" t="s">
        <v>83</v>
      </c>
      <c r="E89" s="129">
        <v>2824</v>
      </c>
      <c r="F89" s="32" t="s">
        <v>98</v>
      </c>
      <c r="G89" s="12">
        <v>2</v>
      </c>
      <c r="H89" s="89">
        <v>30</v>
      </c>
      <c r="I89" s="89">
        <v>31</v>
      </c>
      <c r="J89" s="90">
        <v>29</v>
      </c>
      <c r="K89" s="90">
        <v>28</v>
      </c>
      <c r="L89" s="17">
        <f t="shared" si="20"/>
        <v>118</v>
      </c>
      <c r="M89" s="18">
        <f t="shared" si="21"/>
        <v>29.5</v>
      </c>
      <c r="N89" s="35">
        <v>37</v>
      </c>
      <c r="O89" s="13">
        <f t="shared" si="22"/>
        <v>3</v>
      </c>
      <c r="P89" s="13">
        <f t="shared" si="23"/>
        <v>1</v>
      </c>
      <c r="Q89" s="61"/>
    </row>
    <row r="90" spans="2:17" ht="12.75">
      <c r="B90" s="11" t="s">
        <v>119</v>
      </c>
      <c r="C90" s="11" t="s">
        <v>120</v>
      </c>
      <c r="D90" s="11" t="s">
        <v>50</v>
      </c>
      <c r="E90" s="129">
        <v>2853</v>
      </c>
      <c r="F90" s="32" t="s">
        <v>98</v>
      </c>
      <c r="G90" s="12">
        <v>3</v>
      </c>
      <c r="H90" s="89">
        <v>28</v>
      </c>
      <c r="I90" s="89">
        <v>29</v>
      </c>
      <c r="J90" s="90">
        <v>32</v>
      </c>
      <c r="K90" s="90">
        <v>34</v>
      </c>
      <c r="L90" s="17">
        <f t="shared" si="20"/>
        <v>123</v>
      </c>
      <c r="M90" s="18">
        <f t="shared" si="21"/>
        <v>30.75</v>
      </c>
      <c r="N90" s="35">
        <v>32</v>
      </c>
      <c r="O90" s="13">
        <f t="shared" si="22"/>
        <v>6</v>
      </c>
      <c r="P90" s="13">
        <f t="shared" si="23"/>
        <v>3</v>
      </c>
      <c r="Q90" s="61"/>
    </row>
    <row r="91" spans="2:17" ht="12.75">
      <c r="B91" s="11" t="s">
        <v>129</v>
      </c>
      <c r="C91" s="11" t="s">
        <v>18</v>
      </c>
      <c r="D91" s="11" t="s">
        <v>74</v>
      </c>
      <c r="E91" s="129">
        <v>3135</v>
      </c>
      <c r="F91" s="32" t="s">
        <v>98</v>
      </c>
      <c r="G91" s="12">
        <v>3</v>
      </c>
      <c r="H91" s="89">
        <v>30</v>
      </c>
      <c r="I91" s="89">
        <v>30</v>
      </c>
      <c r="J91" s="90">
        <v>29</v>
      </c>
      <c r="K91" s="90">
        <v>36</v>
      </c>
      <c r="L91" s="17">
        <f t="shared" si="20"/>
        <v>125</v>
      </c>
      <c r="M91" s="18">
        <f t="shared" si="21"/>
        <v>31.25</v>
      </c>
      <c r="N91" s="35">
        <v>30</v>
      </c>
      <c r="O91" s="13">
        <f t="shared" si="22"/>
        <v>7</v>
      </c>
      <c r="P91" s="13">
        <f t="shared" si="23"/>
        <v>0</v>
      </c>
      <c r="Q91" s="61"/>
    </row>
    <row r="92" spans="2:17" ht="12.75">
      <c r="B92" s="11" t="s">
        <v>194</v>
      </c>
      <c r="C92" s="11" t="s">
        <v>42</v>
      </c>
      <c r="D92" s="11" t="s">
        <v>116</v>
      </c>
      <c r="E92" s="129">
        <v>3355</v>
      </c>
      <c r="F92" s="32" t="s">
        <v>98</v>
      </c>
      <c r="G92" s="12" t="s">
        <v>38</v>
      </c>
      <c r="H92" s="89">
        <v>40</v>
      </c>
      <c r="I92" s="89">
        <v>47</v>
      </c>
      <c r="J92" s="90">
        <v>35</v>
      </c>
      <c r="K92" s="90">
        <v>35</v>
      </c>
      <c r="L92" s="17">
        <f t="shared" si="20"/>
        <v>157</v>
      </c>
      <c r="M92" s="18">
        <f t="shared" si="21"/>
        <v>39.25</v>
      </c>
      <c r="N92" s="35">
        <v>0</v>
      </c>
      <c r="O92" s="13">
        <f t="shared" si="22"/>
        <v>12</v>
      </c>
      <c r="P92" s="13">
        <f t="shared" si="23"/>
        <v>5</v>
      </c>
      <c r="Q92" s="61"/>
    </row>
    <row r="93" spans="2:17" ht="12.75">
      <c r="B93" s="11" t="s">
        <v>94</v>
      </c>
      <c r="C93" s="11" t="s">
        <v>95</v>
      </c>
      <c r="D93" s="11" t="s">
        <v>68</v>
      </c>
      <c r="E93" s="129">
        <v>1852</v>
      </c>
      <c r="F93" s="32" t="s">
        <v>6</v>
      </c>
      <c r="G93" s="12">
        <v>1</v>
      </c>
      <c r="H93" s="89">
        <v>22</v>
      </c>
      <c r="I93" s="89">
        <v>21</v>
      </c>
      <c r="J93" s="90">
        <v>22</v>
      </c>
      <c r="K93" s="90">
        <v>22</v>
      </c>
      <c r="L93" s="17">
        <f t="shared" si="20"/>
        <v>87</v>
      </c>
      <c r="M93" s="18">
        <f t="shared" si="21"/>
        <v>21.75</v>
      </c>
      <c r="N93" s="35">
        <v>68</v>
      </c>
      <c r="O93" s="13">
        <f t="shared" si="22"/>
        <v>1</v>
      </c>
      <c r="P93" s="13">
        <f t="shared" si="23"/>
        <v>0</v>
      </c>
      <c r="Q93" s="61"/>
    </row>
    <row r="94" spans="2:17" ht="12.75">
      <c r="B94" s="11" t="s">
        <v>102</v>
      </c>
      <c r="C94" s="11" t="s">
        <v>40</v>
      </c>
      <c r="D94" s="11" t="s">
        <v>68</v>
      </c>
      <c r="E94" s="129">
        <v>2176</v>
      </c>
      <c r="F94" s="32" t="s">
        <v>6</v>
      </c>
      <c r="G94" s="12">
        <v>2</v>
      </c>
      <c r="H94" s="89">
        <v>23</v>
      </c>
      <c r="I94" s="89">
        <v>21</v>
      </c>
      <c r="J94" s="90">
        <v>22</v>
      </c>
      <c r="K94" s="90">
        <v>25</v>
      </c>
      <c r="L94" s="17">
        <f t="shared" si="20"/>
        <v>91</v>
      </c>
      <c r="M94" s="18">
        <f t="shared" si="21"/>
        <v>22.75</v>
      </c>
      <c r="N94" s="35">
        <v>64</v>
      </c>
      <c r="O94" s="13">
        <f t="shared" si="22"/>
        <v>4</v>
      </c>
      <c r="P94" s="13">
        <f t="shared" si="23"/>
        <v>1</v>
      </c>
      <c r="Q94" s="61"/>
    </row>
    <row r="95" spans="2:17" ht="12.75">
      <c r="B95" s="11" t="s">
        <v>103</v>
      </c>
      <c r="C95" s="11" t="s">
        <v>42</v>
      </c>
      <c r="D95" s="11" t="s">
        <v>68</v>
      </c>
      <c r="E95" s="129">
        <v>2356</v>
      </c>
      <c r="F95" s="32" t="s">
        <v>6</v>
      </c>
      <c r="G95" s="12">
        <v>2</v>
      </c>
      <c r="H95" s="89">
        <v>26</v>
      </c>
      <c r="I95" s="89">
        <v>22</v>
      </c>
      <c r="J95" s="90">
        <v>24</v>
      </c>
      <c r="K95" s="90">
        <v>21</v>
      </c>
      <c r="L95" s="17">
        <f t="shared" si="20"/>
        <v>93</v>
      </c>
      <c r="M95" s="18">
        <f t="shared" si="21"/>
        <v>23.25</v>
      </c>
      <c r="N95" s="35">
        <v>62</v>
      </c>
      <c r="O95" s="13">
        <f t="shared" si="22"/>
        <v>5</v>
      </c>
      <c r="P95" s="13">
        <f t="shared" si="23"/>
        <v>2</v>
      </c>
      <c r="Q95" s="61"/>
    </row>
    <row r="96" spans="2:17" ht="12.75">
      <c r="B96" s="11" t="s">
        <v>73</v>
      </c>
      <c r="C96" s="11" t="s">
        <v>75</v>
      </c>
      <c r="D96" s="11" t="s">
        <v>70</v>
      </c>
      <c r="E96" s="129">
        <v>1241</v>
      </c>
      <c r="F96" s="32" t="s">
        <v>6</v>
      </c>
      <c r="G96" s="12">
        <v>1</v>
      </c>
      <c r="H96" s="89">
        <v>22</v>
      </c>
      <c r="I96" s="89">
        <v>25</v>
      </c>
      <c r="J96" s="90">
        <v>24</v>
      </c>
      <c r="K96" s="90">
        <v>23</v>
      </c>
      <c r="L96" s="17">
        <f t="shared" si="20"/>
        <v>94</v>
      </c>
      <c r="M96" s="18">
        <f t="shared" si="21"/>
        <v>23.5</v>
      </c>
      <c r="N96" s="35">
        <v>61</v>
      </c>
      <c r="O96" s="13">
        <f t="shared" si="22"/>
        <v>3</v>
      </c>
      <c r="P96" s="13">
        <f t="shared" si="23"/>
        <v>1</v>
      </c>
      <c r="Q96" s="61"/>
    </row>
    <row r="97" spans="2:17" ht="12.75">
      <c r="B97" s="119" t="s">
        <v>64</v>
      </c>
      <c r="C97" s="120" t="s">
        <v>14</v>
      </c>
      <c r="D97" s="11" t="s">
        <v>57</v>
      </c>
      <c r="E97" s="129">
        <v>1040</v>
      </c>
      <c r="F97" s="32" t="s">
        <v>6</v>
      </c>
      <c r="G97" s="12">
        <v>1</v>
      </c>
      <c r="H97" s="89">
        <v>24</v>
      </c>
      <c r="I97" s="89">
        <v>20</v>
      </c>
      <c r="J97" s="90">
        <v>27</v>
      </c>
      <c r="K97" s="90">
        <v>24</v>
      </c>
      <c r="L97" s="17">
        <f t="shared" si="20"/>
        <v>95</v>
      </c>
      <c r="M97" s="18">
        <f t="shared" si="21"/>
        <v>23.75</v>
      </c>
      <c r="N97" s="35">
        <v>60</v>
      </c>
      <c r="O97" s="13">
        <f t="shared" si="22"/>
        <v>7</v>
      </c>
      <c r="P97" s="13">
        <f t="shared" si="23"/>
        <v>0</v>
      </c>
      <c r="Q97" s="61"/>
    </row>
    <row r="98" spans="2:17" ht="12.75">
      <c r="B98" s="11" t="s">
        <v>89</v>
      </c>
      <c r="C98" s="11" t="s">
        <v>90</v>
      </c>
      <c r="D98" s="11" t="s">
        <v>72</v>
      </c>
      <c r="E98" s="129">
        <v>1733</v>
      </c>
      <c r="F98" s="32" t="s">
        <v>6</v>
      </c>
      <c r="G98" s="12">
        <v>2</v>
      </c>
      <c r="H98" s="89">
        <v>27</v>
      </c>
      <c r="I98" s="89">
        <v>22</v>
      </c>
      <c r="J98" s="90">
        <v>25</v>
      </c>
      <c r="K98" s="90">
        <v>24</v>
      </c>
      <c r="L98" s="17">
        <f t="shared" si="20"/>
        <v>98</v>
      </c>
      <c r="M98" s="18">
        <f t="shared" si="21"/>
        <v>24.5</v>
      </c>
      <c r="N98" s="35">
        <v>57</v>
      </c>
      <c r="O98" s="13">
        <f t="shared" si="22"/>
        <v>5</v>
      </c>
      <c r="P98" s="13">
        <f t="shared" si="23"/>
        <v>1</v>
      </c>
      <c r="Q98" s="61"/>
    </row>
    <row r="99" spans="2:17" ht="12.75">
      <c r="B99" s="11" t="s">
        <v>99</v>
      </c>
      <c r="C99" s="11" t="s">
        <v>36</v>
      </c>
      <c r="D99" s="11" t="s">
        <v>68</v>
      </c>
      <c r="E99" s="129">
        <v>2114</v>
      </c>
      <c r="F99" s="32" t="s">
        <v>6</v>
      </c>
      <c r="G99" s="12">
        <v>2</v>
      </c>
      <c r="H99" s="89">
        <v>23</v>
      </c>
      <c r="I99" s="89">
        <v>24</v>
      </c>
      <c r="J99" s="90">
        <v>23</v>
      </c>
      <c r="K99" s="90">
        <v>29</v>
      </c>
      <c r="L99" s="17">
        <f t="shared" si="20"/>
        <v>99</v>
      </c>
      <c r="M99" s="18">
        <f t="shared" si="21"/>
        <v>24.75</v>
      </c>
      <c r="N99" s="35">
        <v>56</v>
      </c>
      <c r="O99" s="13">
        <f t="shared" si="22"/>
        <v>6</v>
      </c>
      <c r="P99" s="13">
        <f t="shared" si="23"/>
        <v>1</v>
      </c>
      <c r="Q99" s="61"/>
    </row>
    <row r="100" spans="2:17" ht="12.75">
      <c r="B100" s="11" t="s">
        <v>92</v>
      </c>
      <c r="C100" s="11" t="s">
        <v>93</v>
      </c>
      <c r="D100" s="11" t="s">
        <v>66</v>
      </c>
      <c r="E100" s="129">
        <v>1835</v>
      </c>
      <c r="F100" s="32" t="s">
        <v>6</v>
      </c>
      <c r="G100" s="12" t="s">
        <v>24</v>
      </c>
      <c r="H100" s="89">
        <v>24</v>
      </c>
      <c r="I100" s="89">
        <v>26</v>
      </c>
      <c r="J100" s="90">
        <v>23</v>
      </c>
      <c r="K100" s="90">
        <v>26</v>
      </c>
      <c r="L100" s="17">
        <f t="shared" si="20"/>
        <v>99</v>
      </c>
      <c r="M100" s="18">
        <f t="shared" si="21"/>
        <v>24.75</v>
      </c>
      <c r="N100" s="35">
        <v>56</v>
      </c>
      <c r="O100" s="13">
        <f t="shared" si="22"/>
        <v>3</v>
      </c>
      <c r="P100" s="13">
        <f t="shared" si="23"/>
        <v>2</v>
      </c>
      <c r="Q100" s="61"/>
    </row>
    <row r="101" spans="2:17" ht="12.75">
      <c r="B101" s="11" t="s">
        <v>91</v>
      </c>
      <c r="C101" s="11" t="s">
        <v>78</v>
      </c>
      <c r="D101" s="11" t="s">
        <v>83</v>
      </c>
      <c r="E101" s="129">
        <v>2926</v>
      </c>
      <c r="F101" s="32" t="s">
        <v>6</v>
      </c>
      <c r="G101" s="12">
        <v>2</v>
      </c>
      <c r="H101" s="89">
        <v>26</v>
      </c>
      <c r="I101" s="89">
        <v>25</v>
      </c>
      <c r="J101" s="90">
        <v>26</v>
      </c>
      <c r="K101" s="90">
        <v>23</v>
      </c>
      <c r="L101" s="17">
        <f t="shared" si="20"/>
        <v>100</v>
      </c>
      <c r="M101" s="18">
        <f t="shared" si="21"/>
        <v>25</v>
      </c>
      <c r="N101" s="35">
        <v>55</v>
      </c>
      <c r="O101" s="13">
        <f t="shared" si="22"/>
        <v>3</v>
      </c>
      <c r="P101" s="13">
        <f t="shared" si="23"/>
        <v>1</v>
      </c>
      <c r="Q101" s="61"/>
    </row>
    <row r="102" spans="2:17" ht="12.75">
      <c r="B102" s="11" t="s">
        <v>67</v>
      </c>
      <c r="C102" s="11" t="s">
        <v>18</v>
      </c>
      <c r="D102" s="11" t="s">
        <v>60</v>
      </c>
      <c r="E102" s="129">
        <v>1078</v>
      </c>
      <c r="F102" s="32" t="s">
        <v>6</v>
      </c>
      <c r="G102" s="12">
        <v>3</v>
      </c>
      <c r="H102" s="89">
        <v>21</v>
      </c>
      <c r="I102" s="89">
        <v>26</v>
      </c>
      <c r="J102" s="90">
        <v>31</v>
      </c>
      <c r="K102" s="90">
        <v>24</v>
      </c>
      <c r="L102" s="17">
        <f t="shared" si="20"/>
        <v>102</v>
      </c>
      <c r="M102" s="18">
        <f t="shared" si="21"/>
        <v>25.5</v>
      </c>
      <c r="N102" s="35">
        <v>53</v>
      </c>
      <c r="O102" s="13">
        <f t="shared" si="22"/>
        <v>10</v>
      </c>
      <c r="P102" s="13">
        <f t="shared" si="23"/>
        <v>2</v>
      </c>
      <c r="Q102" s="61"/>
    </row>
    <row r="103" spans="2:17" ht="12.75">
      <c r="B103" s="11" t="s">
        <v>112</v>
      </c>
      <c r="C103" s="11" t="s">
        <v>113</v>
      </c>
      <c r="D103" s="11" t="s">
        <v>66</v>
      </c>
      <c r="E103" s="129">
        <v>2672</v>
      </c>
      <c r="F103" s="32" t="s">
        <v>6</v>
      </c>
      <c r="G103" s="12" t="s">
        <v>24</v>
      </c>
      <c r="H103" s="89">
        <v>27</v>
      </c>
      <c r="I103" s="89">
        <v>25</v>
      </c>
      <c r="J103" s="90">
        <v>23</v>
      </c>
      <c r="K103" s="90">
        <v>27</v>
      </c>
      <c r="L103" s="17">
        <f t="shared" si="20"/>
        <v>102</v>
      </c>
      <c r="M103" s="18">
        <f t="shared" si="21"/>
        <v>25.5</v>
      </c>
      <c r="N103" s="35">
        <v>53</v>
      </c>
      <c r="O103" s="13">
        <f t="shared" si="22"/>
        <v>4</v>
      </c>
      <c r="P103" s="13">
        <f t="shared" si="23"/>
        <v>2</v>
      </c>
      <c r="Q103" s="61"/>
    </row>
    <row r="104" spans="2:17" ht="12.75">
      <c r="B104" s="11" t="s">
        <v>56</v>
      </c>
      <c r="C104" s="11" t="s">
        <v>42</v>
      </c>
      <c r="D104" s="11" t="s">
        <v>57</v>
      </c>
      <c r="E104" s="129">
        <v>714</v>
      </c>
      <c r="F104" s="32" t="s">
        <v>6</v>
      </c>
      <c r="G104" s="12">
        <v>3</v>
      </c>
      <c r="H104" s="89">
        <v>25</v>
      </c>
      <c r="I104" s="89">
        <v>26</v>
      </c>
      <c r="J104" s="90">
        <v>27</v>
      </c>
      <c r="K104" s="90">
        <v>27</v>
      </c>
      <c r="L104" s="17">
        <f t="shared" si="20"/>
        <v>105</v>
      </c>
      <c r="M104" s="18">
        <f t="shared" si="21"/>
        <v>26.25</v>
      </c>
      <c r="N104" s="35">
        <v>50</v>
      </c>
      <c r="O104" s="13">
        <f t="shared" si="22"/>
        <v>2</v>
      </c>
      <c r="P104" s="13">
        <f t="shared" si="23"/>
        <v>1</v>
      </c>
      <c r="Q104" s="61"/>
    </row>
    <row r="105" spans="2:17" ht="12.75">
      <c r="B105" s="11" t="s">
        <v>84</v>
      </c>
      <c r="C105" s="11" t="s">
        <v>11</v>
      </c>
      <c r="D105" s="11" t="s">
        <v>57</v>
      </c>
      <c r="E105" s="129">
        <v>1403</v>
      </c>
      <c r="F105" s="32" t="s">
        <v>6</v>
      </c>
      <c r="G105" s="12">
        <v>3</v>
      </c>
      <c r="H105" s="89">
        <v>31</v>
      </c>
      <c r="I105" s="89">
        <v>26</v>
      </c>
      <c r="J105" s="90">
        <v>23</v>
      </c>
      <c r="K105" s="90">
        <v>26</v>
      </c>
      <c r="L105" s="17">
        <f t="shared" si="20"/>
        <v>106</v>
      </c>
      <c r="M105" s="18">
        <f t="shared" si="21"/>
        <v>26.5</v>
      </c>
      <c r="N105" s="35">
        <v>49</v>
      </c>
      <c r="O105" s="13">
        <f t="shared" si="22"/>
        <v>8</v>
      </c>
      <c r="P105" s="13">
        <f t="shared" si="23"/>
        <v>0</v>
      </c>
      <c r="Q105" s="61"/>
    </row>
    <row r="106" spans="2:17" ht="12.75">
      <c r="B106" s="11" t="s">
        <v>104</v>
      </c>
      <c r="C106" s="11" t="s">
        <v>105</v>
      </c>
      <c r="D106" s="11" t="s">
        <v>57</v>
      </c>
      <c r="E106" s="129">
        <v>2369</v>
      </c>
      <c r="F106" s="32" t="s">
        <v>6</v>
      </c>
      <c r="G106" s="12">
        <v>3</v>
      </c>
      <c r="H106" s="89">
        <v>24</v>
      </c>
      <c r="I106" s="89">
        <v>29</v>
      </c>
      <c r="J106" s="90">
        <v>23</v>
      </c>
      <c r="K106" s="90">
        <v>31</v>
      </c>
      <c r="L106" s="17">
        <f t="shared" si="20"/>
        <v>107</v>
      </c>
      <c r="M106" s="18">
        <f t="shared" si="21"/>
        <v>26.75</v>
      </c>
      <c r="N106" s="35">
        <v>48</v>
      </c>
      <c r="O106" s="13">
        <f t="shared" si="22"/>
        <v>8</v>
      </c>
      <c r="P106" s="13">
        <f t="shared" si="23"/>
        <v>5</v>
      </c>
      <c r="Q106" s="61"/>
    </row>
    <row r="107" spans="2:17" ht="12.75">
      <c r="B107" s="11" t="s">
        <v>80</v>
      </c>
      <c r="C107" s="11" t="s">
        <v>71</v>
      </c>
      <c r="D107" s="11" t="s">
        <v>72</v>
      </c>
      <c r="E107" s="129">
        <v>1382</v>
      </c>
      <c r="F107" s="32" t="s">
        <v>6</v>
      </c>
      <c r="G107" s="12">
        <v>2</v>
      </c>
      <c r="H107" s="89">
        <v>25</v>
      </c>
      <c r="I107" s="89">
        <v>29</v>
      </c>
      <c r="J107" s="90">
        <v>27</v>
      </c>
      <c r="K107" s="90">
        <v>29</v>
      </c>
      <c r="L107" s="17">
        <f t="shared" si="20"/>
        <v>110</v>
      </c>
      <c r="M107" s="18">
        <f t="shared" si="21"/>
        <v>27.5</v>
      </c>
      <c r="N107" s="35">
        <v>45</v>
      </c>
      <c r="O107" s="13">
        <f t="shared" si="22"/>
        <v>4</v>
      </c>
      <c r="P107" s="13">
        <f t="shared" si="23"/>
        <v>2</v>
      </c>
      <c r="Q107" s="61"/>
    </row>
    <row r="108" spans="2:17" ht="12.75">
      <c r="B108" s="11" t="s">
        <v>88</v>
      </c>
      <c r="C108" s="11" t="s">
        <v>46</v>
      </c>
      <c r="D108" s="11" t="s">
        <v>57</v>
      </c>
      <c r="E108" s="129">
        <v>1712</v>
      </c>
      <c r="F108" s="32" t="s">
        <v>6</v>
      </c>
      <c r="G108" s="12">
        <v>3</v>
      </c>
      <c r="H108" s="89">
        <v>28</v>
      </c>
      <c r="I108" s="89">
        <v>28</v>
      </c>
      <c r="J108" s="90">
        <v>28</v>
      </c>
      <c r="K108" s="90">
        <v>26</v>
      </c>
      <c r="L108" s="17">
        <f t="shared" si="20"/>
        <v>110</v>
      </c>
      <c r="M108" s="18">
        <f t="shared" si="21"/>
        <v>27.5</v>
      </c>
      <c r="N108" s="35">
        <v>45</v>
      </c>
      <c r="O108" s="13">
        <f t="shared" si="22"/>
        <v>2</v>
      </c>
      <c r="P108" s="13">
        <f t="shared" si="23"/>
        <v>0</v>
      </c>
      <c r="Q108" s="61"/>
    </row>
    <row r="109" spans="2:17" ht="12.75">
      <c r="B109" s="11" t="s">
        <v>130</v>
      </c>
      <c r="C109" s="11" t="s">
        <v>18</v>
      </c>
      <c r="D109" s="11" t="s">
        <v>70</v>
      </c>
      <c r="E109" s="129">
        <v>3217</v>
      </c>
      <c r="F109" s="32" t="s">
        <v>6</v>
      </c>
      <c r="G109" s="12">
        <v>3</v>
      </c>
      <c r="H109" s="89">
        <v>30</v>
      </c>
      <c r="I109" s="89">
        <v>29</v>
      </c>
      <c r="J109" s="90">
        <v>27</v>
      </c>
      <c r="K109" s="90">
        <v>25</v>
      </c>
      <c r="L109" s="17">
        <f t="shared" si="20"/>
        <v>111</v>
      </c>
      <c r="M109" s="18">
        <f t="shared" si="21"/>
        <v>27.75</v>
      </c>
      <c r="N109" s="35">
        <v>44</v>
      </c>
      <c r="O109" s="13">
        <f t="shared" si="22"/>
        <v>5</v>
      </c>
      <c r="P109" s="13">
        <f t="shared" si="23"/>
        <v>2</v>
      </c>
      <c r="Q109" s="61"/>
    </row>
    <row r="110" spans="2:17" ht="12.75">
      <c r="B110" s="11" t="s">
        <v>73</v>
      </c>
      <c r="C110" s="11" t="s">
        <v>44</v>
      </c>
      <c r="D110" s="11" t="s">
        <v>74</v>
      </c>
      <c r="E110" s="129">
        <v>1239</v>
      </c>
      <c r="F110" s="32" t="s">
        <v>6</v>
      </c>
      <c r="G110" s="12">
        <v>4</v>
      </c>
      <c r="H110" s="89">
        <v>32</v>
      </c>
      <c r="I110" s="89">
        <v>27</v>
      </c>
      <c r="J110" s="90">
        <v>26</v>
      </c>
      <c r="K110" s="90">
        <v>27</v>
      </c>
      <c r="L110" s="17">
        <f t="shared" si="20"/>
        <v>112</v>
      </c>
      <c r="M110" s="18">
        <f t="shared" si="21"/>
        <v>28</v>
      </c>
      <c r="N110" s="35">
        <v>43</v>
      </c>
      <c r="O110" s="13">
        <f t="shared" si="22"/>
        <v>6</v>
      </c>
      <c r="P110" s="13">
        <f t="shared" si="23"/>
        <v>0</v>
      </c>
      <c r="Q110" s="61"/>
    </row>
    <row r="111" spans="2:17" ht="12.75">
      <c r="B111" s="11" t="s">
        <v>81</v>
      </c>
      <c r="C111" s="11" t="s">
        <v>82</v>
      </c>
      <c r="D111" s="11" t="s">
        <v>83</v>
      </c>
      <c r="E111" s="129">
        <v>1397</v>
      </c>
      <c r="F111" s="32" t="s">
        <v>6</v>
      </c>
      <c r="G111" s="12">
        <v>3</v>
      </c>
      <c r="H111" s="89">
        <v>25</v>
      </c>
      <c r="I111" s="89">
        <v>30</v>
      </c>
      <c r="J111" s="90">
        <v>30</v>
      </c>
      <c r="K111" s="90">
        <v>27</v>
      </c>
      <c r="L111" s="17">
        <f t="shared" si="20"/>
        <v>112</v>
      </c>
      <c r="M111" s="18">
        <f t="shared" si="21"/>
        <v>28</v>
      </c>
      <c r="N111" s="35">
        <v>43</v>
      </c>
      <c r="O111" s="13">
        <f t="shared" si="22"/>
        <v>5</v>
      </c>
      <c r="P111" s="13">
        <f t="shared" si="23"/>
        <v>3</v>
      </c>
      <c r="Q111" s="61"/>
    </row>
    <row r="112" spans="2:17" ht="12.75">
      <c r="B112" s="11" t="s">
        <v>58</v>
      </c>
      <c r="C112" s="11" t="s">
        <v>59</v>
      </c>
      <c r="D112" s="11" t="s">
        <v>60</v>
      </c>
      <c r="E112" s="129">
        <v>749</v>
      </c>
      <c r="F112" s="32" t="s">
        <v>6</v>
      </c>
      <c r="G112" s="12">
        <v>3</v>
      </c>
      <c r="H112" s="89">
        <v>29</v>
      </c>
      <c r="I112" s="89">
        <v>28</v>
      </c>
      <c r="J112" s="90">
        <v>30</v>
      </c>
      <c r="K112" s="90">
        <v>27</v>
      </c>
      <c r="L112" s="96">
        <f t="shared" si="20"/>
        <v>114</v>
      </c>
      <c r="M112" s="97">
        <f t="shared" si="21"/>
        <v>28.5</v>
      </c>
      <c r="N112" s="35">
        <v>41</v>
      </c>
      <c r="O112" s="13">
        <f t="shared" si="22"/>
        <v>3</v>
      </c>
      <c r="P112" s="13">
        <f t="shared" si="23"/>
        <v>1</v>
      </c>
      <c r="Q112" s="61"/>
    </row>
    <row r="113" spans="2:17" ht="12.75">
      <c r="B113" s="11" t="s">
        <v>43</v>
      </c>
      <c r="C113" s="11" t="s">
        <v>44</v>
      </c>
      <c r="D113" s="11" t="s">
        <v>45</v>
      </c>
      <c r="E113" s="129">
        <v>434</v>
      </c>
      <c r="F113" s="32" t="s">
        <v>5</v>
      </c>
      <c r="G113" s="12">
        <v>1</v>
      </c>
      <c r="H113" s="89">
        <v>24</v>
      </c>
      <c r="I113" s="89">
        <v>23</v>
      </c>
      <c r="J113" s="90">
        <v>21</v>
      </c>
      <c r="K113" s="90">
        <v>23</v>
      </c>
      <c r="L113" s="17">
        <f t="shared" si="20"/>
        <v>91</v>
      </c>
      <c r="M113" s="18">
        <f t="shared" si="21"/>
        <v>22.75</v>
      </c>
      <c r="N113" s="35">
        <v>64</v>
      </c>
      <c r="O113" s="13">
        <f t="shared" si="22"/>
        <v>3</v>
      </c>
      <c r="P113" s="13">
        <f t="shared" si="23"/>
        <v>0</v>
      </c>
      <c r="Q113" s="61"/>
    </row>
    <row r="114" spans="2:17" ht="12.75">
      <c r="B114" s="11" t="s">
        <v>108</v>
      </c>
      <c r="C114" s="11" t="s">
        <v>21</v>
      </c>
      <c r="D114" s="11" t="s">
        <v>68</v>
      </c>
      <c r="E114" s="129">
        <v>2390</v>
      </c>
      <c r="F114" s="32" t="s">
        <v>5</v>
      </c>
      <c r="G114" s="12">
        <v>1</v>
      </c>
      <c r="H114" s="89">
        <v>25</v>
      </c>
      <c r="I114" s="89">
        <v>22</v>
      </c>
      <c r="J114" s="90">
        <v>23</v>
      </c>
      <c r="K114" s="90">
        <v>23</v>
      </c>
      <c r="L114" s="17">
        <f t="shared" si="20"/>
        <v>93</v>
      </c>
      <c r="M114" s="18">
        <f t="shared" si="21"/>
        <v>23.25</v>
      </c>
      <c r="N114" s="35">
        <v>62</v>
      </c>
      <c r="O114" s="13">
        <f t="shared" si="22"/>
        <v>3</v>
      </c>
      <c r="P114" s="13">
        <f t="shared" si="23"/>
        <v>0</v>
      </c>
      <c r="Q114" s="61"/>
    </row>
    <row r="115" spans="2:17" ht="12.75">
      <c r="B115" s="11" t="s">
        <v>9</v>
      </c>
      <c r="C115" s="11" t="s">
        <v>11</v>
      </c>
      <c r="D115" s="11" t="s">
        <v>7</v>
      </c>
      <c r="E115" s="129">
        <v>66</v>
      </c>
      <c r="F115" s="32" t="s">
        <v>5</v>
      </c>
      <c r="G115" s="12" t="s">
        <v>24</v>
      </c>
      <c r="H115" s="89">
        <v>26</v>
      </c>
      <c r="I115" s="89">
        <v>24</v>
      </c>
      <c r="J115" s="90">
        <v>27</v>
      </c>
      <c r="K115" s="90">
        <v>26</v>
      </c>
      <c r="L115" s="17">
        <f t="shared" si="20"/>
        <v>103</v>
      </c>
      <c r="M115" s="18">
        <f t="shared" si="21"/>
        <v>25.75</v>
      </c>
      <c r="N115" s="35">
        <v>52</v>
      </c>
      <c r="O115" s="13">
        <f t="shared" si="22"/>
        <v>3</v>
      </c>
      <c r="P115" s="13">
        <f t="shared" si="23"/>
        <v>0</v>
      </c>
      <c r="Q115" s="61"/>
    </row>
    <row r="116" spans="2:17" ht="12.75">
      <c r="B116" s="11" t="s">
        <v>65</v>
      </c>
      <c r="C116" s="11" t="s">
        <v>40</v>
      </c>
      <c r="D116" s="11" t="s">
        <v>50</v>
      </c>
      <c r="E116" s="129">
        <v>1058</v>
      </c>
      <c r="F116" s="32" t="s">
        <v>5</v>
      </c>
      <c r="G116" s="12">
        <v>1</v>
      </c>
      <c r="H116" s="89">
        <v>26</v>
      </c>
      <c r="I116" s="89">
        <v>24</v>
      </c>
      <c r="J116" s="90">
        <v>26</v>
      </c>
      <c r="K116" s="90">
        <v>29</v>
      </c>
      <c r="L116" s="17">
        <f aca="true" t="shared" si="24" ref="L116:L142">SUM(H116:K116)</f>
        <v>105</v>
      </c>
      <c r="M116" s="18">
        <f aca="true" t="shared" si="25" ref="M116:M142">+L116/COUNT(H116:K116)</f>
        <v>26.25</v>
      </c>
      <c r="N116" s="35">
        <v>50</v>
      </c>
      <c r="O116" s="13">
        <f aca="true" t="shared" si="26" ref="O116:O142">MAX($H116:$K116)-MIN($H116:$K116)</f>
        <v>5</v>
      </c>
      <c r="P116" s="13">
        <f aca="true" t="shared" si="27" ref="P116:P142">LARGE($H116:$K116,2)-SMALL($H116:$K116,2)</f>
        <v>0</v>
      </c>
      <c r="Q116" s="61"/>
    </row>
    <row r="117" spans="2:17" ht="12.75">
      <c r="B117" s="11" t="s">
        <v>96</v>
      </c>
      <c r="C117" s="11" t="s">
        <v>26</v>
      </c>
      <c r="D117" s="11" t="s">
        <v>57</v>
      </c>
      <c r="E117" s="129">
        <v>1923</v>
      </c>
      <c r="F117" s="32" t="s">
        <v>5</v>
      </c>
      <c r="G117" s="12">
        <v>3</v>
      </c>
      <c r="H117" s="89">
        <v>23</v>
      </c>
      <c r="I117" s="89">
        <v>27</v>
      </c>
      <c r="J117" s="90">
        <v>25</v>
      </c>
      <c r="K117" s="90">
        <v>31</v>
      </c>
      <c r="L117" s="17">
        <f t="shared" si="24"/>
        <v>106</v>
      </c>
      <c r="M117" s="18">
        <f t="shared" si="25"/>
        <v>26.5</v>
      </c>
      <c r="N117" s="35">
        <v>49</v>
      </c>
      <c r="O117" s="13">
        <f t="shared" si="26"/>
        <v>8</v>
      </c>
      <c r="P117" s="13">
        <f t="shared" si="27"/>
        <v>2</v>
      </c>
      <c r="Q117" s="61"/>
    </row>
    <row r="118" spans="2:17" ht="12.75">
      <c r="B118" s="11" t="s">
        <v>61</v>
      </c>
      <c r="C118" s="11" t="s">
        <v>16</v>
      </c>
      <c r="D118" s="11" t="s">
        <v>41</v>
      </c>
      <c r="E118" s="129">
        <v>785</v>
      </c>
      <c r="F118" s="32" t="s">
        <v>5</v>
      </c>
      <c r="G118" s="12">
        <v>2</v>
      </c>
      <c r="H118" s="89">
        <v>26</v>
      </c>
      <c r="I118" s="89">
        <v>27</v>
      </c>
      <c r="J118" s="90">
        <v>28</v>
      </c>
      <c r="K118" s="90">
        <v>28</v>
      </c>
      <c r="L118" s="96">
        <f t="shared" si="24"/>
        <v>109</v>
      </c>
      <c r="M118" s="97">
        <f t="shared" si="25"/>
        <v>27.25</v>
      </c>
      <c r="N118" s="35">
        <v>46</v>
      </c>
      <c r="O118" s="13">
        <f t="shared" si="26"/>
        <v>2</v>
      </c>
      <c r="P118" s="13">
        <f t="shared" si="27"/>
        <v>1</v>
      </c>
      <c r="Q118" s="61"/>
    </row>
    <row r="119" spans="2:17" ht="12.75">
      <c r="B119" s="11" t="s">
        <v>76</v>
      </c>
      <c r="C119" s="11" t="s">
        <v>77</v>
      </c>
      <c r="D119" s="11" t="s">
        <v>174</v>
      </c>
      <c r="E119" s="129">
        <v>1242</v>
      </c>
      <c r="F119" s="32" t="s">
        <v>5</v>
      </c>
      <c r="G119" s="12">
        <v>3</v>
      </c>
      <c r="H119" s="89">
        <v>29</v>
      </c>
      <c r="I119" s="89">
        <v>28</v>
      </c>
      <c r="J119" s="90">
        <v>26</v>
      </c>
      <c r="K119" s="90">
        <v>29</v>
      </c>
      <c r="L119" s="17">
        <f t="shared" si="24"/>
        <v>112</v>
      </c>
      <c r="M119" s="18">
        <f t="shared" si="25"/>
        <v>28</v>
      </c>
      <c r="N119" s="35">
        <v>43</v>
      </c>
      <c r="O119" s="13">
        <f t="shared" si="26"/>
        <v>3</v>
      </c>
      <c r="P119" s="13">
        <f t="shared" si="27"/>
        <v>1</v>
      </c>
      <c r="Q119" s="61"/>
    </row>
    <row r="120" spans="2:17" ht="12.75">
      <c r="B120" s="11" t="s">
        <v>122</v>
      </c>
      <c r="C120" s="11" t="s">
        <v>18</v>
      </c>
      <c r="D120" s="11" t="s">
        <v>57</v>
      </c>
      <c r="E120" s="129">
        <v>2937</v>
      </c>
      <c r="F120" s="32" t="s">
        <v>5</v>
      </c>
      <c r="G120" s="12">
        <v>2</v>
      </c>
      <c r="H120" s="89">
        <v>30</v>
      </c>
      <c r="I120" s="89">
        <v>26</v>
      </c>
      <c r="J120" s="90">
        <v>25</v>
      </c>
      <c r="K120" s="90">
        <v>31</v>
      </c>
      <c r="L120" s="17">
        <f t="shared" si="24"/>
        <v>112</v>
      </c>
      <c r="M120" s="18">
        <f t="shared" si="25"/>
        <v>28</v>
      </c>
      <c r="N120" s="35">
        <v>43</v>
      </c>
      <c r="O120" s="13">
        <f t="shared" si="26"/>
        <v>6</v>
      </c>
      <c r="P120" s="13">
        <f t="shared" si="27"/>
        <v>4</v>
      </c>
      <c r="Q120" s="61"/>
    </row>
    <row r="121" spans="2:17" ht="12.75">
      <c r="B121" s="11" t="s">
        <v>48</v>
      </c>
      <c r="C121" s="11" t="s">
        <v>49</v>
      </c>
      <c r="D121" s="11" t="s">
        <v>50</v>
      </c>
      <c r="E121" s="129">
        <v>562</v>
      </c>
      <c r="F121" s="32" t="s">
        <v>5</v>
      </c>
      <c r="G121" s="12">
        <v>2</v>
      </c>
      <c r="H121" s="89">
        <v>27</v>
      </c>
      <c r="I121" s="89">
        <v>29</v>
      </c>
      <c r="J121" s="90">
        <v>30</v>
      </c>
      <c r="K121" s="90">
        <v>27</v>
      </c>
      <c r="L121" s="17">
        <f t="shared" si="24"/>
        <v>113</v>
      </c>
      <c r="M121" s="18">
        <f t="shared" si="25"/>
        <v>28.25</v>
      </c>
      <c r="N121" s="35">
        <v>42</v>
      </c>
      <c r="O121" s="13">
        <f t="shared" si="26"/>
        <v>3</v>
      </c>
      <c r="P121" s="13">
        <f t="shared" si="27"/>
        <v>2</v>
      </c>
      <c r="Q121" s="61"/>
    </row>
    <row r="122" spans="2:17" ht="12.75">
      <c r="B122" s="11" t="s">
        <v>109</v>
      </c>
      <c r="C122" s="11" t="s">
        <v>14</v>
      </c>
      <c r="D122" s="11" t="s">
        <v>57</v>
      </c>
      <c r="E122" s="129">
        <v>2567</v>
      </c>
      <c r="F122" s="32" t="s">
        <v>5</v>
      </c>
      <c r="G122" s="12">
        <v>2</v>
      </c>
      <c r="H122" s="89">
        <v>29</v>
      </c>
      <c r="I122" s="89">
        <v>32</v>
      </c>
      <c r="J122" s="90">
        <v>29</v>
      </c>
      <c r="K122" s="90">
        <v>29</v>
      </c>
      <c r="L122" s="17">
        <f t="shared" si="24"/>
        <v>119</v>
      </c>
      <c r="M122" s="18">
        <f t="shared" si="25"/>
        <v>29.75</v>
      </c>
      <c r="N122" s="35">
        <v>36</v>
      </c>
      <c r="O122" s="13">
        <f t="shared" si="26"/>
        <v>3</v>
      </c>
      <c r="P122" s="13">
        <f t="shared" si="27"/>
        <v>0</v>
      </c>
      <c r="Q122" s="61"/>
    </row>
    <row r="123" spans="2:17" ht="12.75">
      <c r="B123" s="11" t="s">
        <v>106</v>
      </c>
      <c r="C123" s="11" t="s">
        <v>107</v>
      </c>
      <c r="D123" s="11" t="s">
        <v>57</v>
      </c>
      <c r="E123" s="129">
        <v>2374</v>
      </c>
      <c r="F123" s="32" t="s">
        <v>5</v>
      </c>
      <c r="G123" s="12">
        <v>2</v>
      </c>
      <c r="H123" s="89">
        <v>35</v>
      </c>
      <c r="I123" s="89">
        <v>29</v>
      </c>
      <c r="J123" s="90">
        <v>34</v>
      </c>
      <c r="K123" s="90">
        <v>28</v>
      </c>
      <c r="L123" s="17">
        <f t="shared" si="24"/>
        <v>126</v>
      </c>
      <c r="M123" s="18">
        <f t="shared" si="25"/>
        <v>31.5</v>
      </c>
      <c r="N123" s="35">
        <v>29</v>
      </c>
      <c r="O123" s="13">
        <f t="shared" si="26"/>
        <v>7</v>
      </c>
      <c r="P123" s="13">
        <f t="shared" si="27"/>
        <v>5</v>
      </c>
      <c r="Q123" s="61"/>
    </row>
    <row r="124" spans="2:17" ht="12.75">
      <c r="B124" s="11" t="s">
        <v>51</v>
      </c>
      <c r="C124" s="11" t="s">
        <v>52</v>
      </c>
      <c r="D124" s="11" t="s">
        <v>53</v>
      </c>
      <c r="E124" s="129">
        <v>563</v>
      </c>
      <c r="F124" s="32" t="s">
        <v>5</v>
      </c>
      <c r="G124" s="12">
        <v>3</v>
      </c>
      <c r="H124" s="89">
        <v>31</v>
      </c>
      <c r="I124" s="89">
        <v>34</v>
      </c>
      <c r="J124" s="90">
        <v>33</v>
      </c>
      <c r="K124" s="90">
        <v>31</v>
      </c>
      <c r="L124" s="17">
        <f t="shared" si="24"/>
        <v>129</v>
      </c>
      <c r="M124" s="18">
        <f t="shared" si="25"/>
        <v>32.25</v>
      </c>
      <c r="N124" s="35">
        <v>26</v>
      </c>
      <c r="O124" s="13">
        <f t="shared" si="26"/>
        <v>3</v>
      </c>
      <c r="P124" s="13">
        <f t="shared" si="27"/>
        <v>2</v>
      </c>
      <c r="Q124" s="61"/>
    </row>
    <row r="125" spans="2:17" ht="12.75">
      <c r="B125" s="57" t="s">
        <v>197</v>
      </c>
      <c r="C125" s="58" t="s">
        <v>198</v>
      </c>
      <c r="D125" s="8" t="s">
        <v>199</v>
      </c>
      <c r="E125" s="3">
        <v>220</v>
      </c>
      <c r="F125" s="3" t="s">
        <v>5</v>
      </c>
      <c r="G125" s="15" t="s">
        <v>38</v>
      </c>
      <c r="H125" s="123">
        <v>38</v>
      </c>
      <c r="I125" s="123">
        <v>31</v>
      </c>
      <c r="J125" s="123">
        <v>32</v>
      </c>
      <c r="K125" s="123">
        <v>32</v>
      </c>
      <c r="L125" s="17">
        <f t="shared" si="24"/>
        <v>133</v>
      </c>
      <c r="M125" s="18">
        <f t="shared" si="25"/>
        <v>33.25</v>
      </c>
      <c r="N125" s="35">
        <v>22</v>
      </c>
      <c r="O125" s="13">
        <f t="shared" si="26"/>
        <v>7</v>
      </c>
      <c r="P125" s="13">
        <f t="shared" si="27"/>
        <v>0</v>
      </c>
      <c r="Q125" s="61"/>
    </row>
    <row r="126" spans="2:17" ht="12.75">
      <c r="B126" s="11" t="s">
        <v>85</v>
      </c>
      <c r="C126" s="11" t="s">
        <v>86</v>
      </c>
      <c r="D126" s="11" t="s">
        <v>74</v>
      </c>
      <c r="E126" s="129">
        <v>1431</v>
      </c>
      <c r="F126" s="32" t="s">
        <v>33</v>
      </c>
      <c r="G126" s="12" t="s">
        <v>24</v>
      </c>
      <c r="H126" s="89">
        <v>23</v>
      </c>
      <c r="I126" s="89">
        <v>27</v>
      </c>
      <c r="J126" s="90">
        <v>27</v>
      </c>
      <c r="K126" s="90">
        <v>24</v>
      </c>
      <c r="L126" s="17">
        <f t="shared" si="24"/>
        <v>101</v>
      </c>
      <c r="M126" s="18">
        <f t="shared" si="25"/>
        <v>25.25</v>
      </c>
      <c r="N126" s="35">
        <v>54</v>
      </c>
      <c r="O126" s="13">
        <f t="shared" si="26"/>
        <v>4</v>
      </c>
      <c r="P126" s="13">
        <f t="shared" si="27"/>
        <v>3</v>
      </c>
      <c r="Q126" s="61"/>
    </row>
    <row r="127" spans="2:17" ht="12.75">
      <c r="B127" s="11" t="s">
        <v>100</v>
      </c>
      <c r="C127" s="11" t="s">
        <v>101</v>
      </c>
      <c r="D127" s="11" t="s">
        <v>68</v>
      </c>
      <c r="E127" s="129">
        <v>2175</v>
      </c>
      <c r="F127" s="32" t="s">
        <v>33</v>
      </c>
      <c r="G127" s="12">
        <v>1</v>
      </c>
      <c r="H127" s="89">
        <v>34</v>
      </c>
      <c r="I127" s="89">
        <v>27</v>
      </c>
      <c r="J127" s="90">
        <v>26</v>
      </c>
      <c r="K127" s="90">
        <v>25</v>
      </c>
      <c r="L127" s="17">
        <f t="shared" si="24"/>
        <v>112</v>
      </c>
      <c r="M127" s="18">
        <f t="shared" si="25"/>
        <v>28</v>
      </c>
      <c r="N127" s="35">
        <v>43</v>
      </c>
      <c r="O127" s="13">
        <f t="shared" si="26"/>
        <v>9</v>
      </c>
      <c r="P127" s="13">
        <f t="shared" si="27"/>
        <v>1</v>
      </c>
      <c r="Q127" s="61"/>
    </row>
    <row r="128" spans="2:17" ht="12.75">
      <c r="B128" s="11" t="s">
        <v>128</v>
      </c>
      <c r="C128" s="11" t="s">
        <v>63</v>
      </c>
      <c r="D128" s="11" t="s">
        <v>116</v>
      </c>
      <c r="E128" s="129">
        <v>3089</v>
      </c>
      <c r="F128" s="32" t="s">
        <v>33</v>
      </c>
      <c r="G128" s="12">
        <v>2</v>
      </c>
      <c r="H128" s="89">
        <v>28</v>
      </c>
      <c r="I128" s="89">
        <v>32</v>
      </c>
      <c r="J128" s="90">
        <v>33</v>
      </c>
      <c r="K128" s="90">
        <v>29</v>
      </c>
      <c r="L128" s="17">
        <f t="shared" si="24"/>
        <v>122</v>
      </c>
      <c r="M128" s="18">
        <f t="shared" si="25"/>
        <v>30.5</v>
      </c>
      <c r="N128" s="35">
        <v>33</v>
      </c>
      <c r="O128" s="13">
        <f t="shared" si="26"/>
        <v>5</v>
      </c>
      <c r="P128" s="13">
        <f t="shared" si="27"/>
        <v>3</v>
      </c>
      <c r="Q128" s="61"/>
    </row>
    <row r="129" spans="2:17" ht="12.75">
      <c r="B129" s="11" t="s">
        <v>126</v>
      </c>
      <c r="C129" s="11" t="s">
        <v>127</v>
      </c>
      <c r="D129" s="11" t="s">
        <v>70</v>
      </c>
      <c r="E129" s="129">
        <v>3088</v>
      </c>
      <c r="F129" s="32" t="s">
        <v>33</v>
      </c>
      <c r="G129" s="12">
        <v>2</v>
      </c>
      <c r="H129" s="89">
        <v>28</v>
      </c>
      <c r="I129" s="89">
        <v>37</v>
      </c>
      <c r="J129" s="90">
        <v>29</v>
      </c>
      <c r="K129" s="90">
        <v>31</v>
      </c>
      <c r="L129" s="17">
        <f t="shared" si="24"/>
        <v>125</v>
      </c>
      <c r="M129" s="18">
        <f t="shared" si="25"/>
        <v>31.25</v>
      </c>
      <c r="N129" s="35">
        <v>30</v>
      </c>
      <c r="O129" s="13">
        <f t="shared" si="26"/>
        <v>9</v>
      </c>
      <c r="P129" s="13">
        <f t="shared" si="27"/>
        <v>2</v>
      </c>
      <c r="Q129" s="61"/>
    </row>
    <row r="130" spans="2:17" ht="12.75">
      <c r="B130" s="11" t="s">
        <v>110</v>
      </c>
      <c r="C130" s="11" t="s">
        <v>111</v>
      </c>
      <c r="D130" s="11" t="s">
        <v>116</v>
      </c>
      <c r="E130" s="129">
        <v>2631</v>
      </c>
      <c r="F130" s="32" t="s">
        <v>33</v>
      </c>
      <c r="G130" s="12">
        <v>5</v>
      </c>
      <c r="H130" s="89">
        <v>34</v>
      </c>
      <c r="I130" s="89">
        <v>32</v>
      </c>
      <c r="J130" s="90">
        <v>32</v>
      </c>
      <c r="K130" s="90">
        <v>29</v>
      </c>
      <c r="L130" s="17">
        <f t="shared" si="24"/>
        <v>127</v>
      </c>
      <c r="M130" s="18">
        <f t="shared" si="25"/>
        <v>31.75</v>
      </c>
      <c r="N130" s="35">
        <v>28</v>
      </c>
      <c r="O130" s="13">
        <f t="shared" si="26"/>
        <v>5</v>
      </c>
      <c r="P130" s="13">
        <f t="shared" si="27"/>
        <v>0</v>
      </c>
      <c r="Q130" s="61"/>
    </row>
    <row r="131" spans="2:17" ht="12.75">
      <c r="B131" s="11" t="s">
        <v>192</v>
      </c>
      <c r="C131" s="11" t="s">
        <v>86</v>
      </c>
      <c r="D131" s="11" t="s">
        <v>74</v>
      </c>
      <c r="E131" s="129">
        <v>2205</v>
      </c>
      <c r="F131" s="32" t="s">
        <v>33</v>
      </c>
      <c r="G131" s="12">
        <v>5</v>
      </c>
      <c r="H131" s="89">
        <v>33</v>
      </c>
      <c r="I131" s="89">
        <v>33</v>
      </c>
      <c r="J131" s="90">
        <v>29</v>
      </c>
      <c r="K131" s="90">
        <v>39</v>
      </c>
      <c r="L131" s="17">
        <f t="shared" si="24"/>
        <v>134</v>
      </c>
      <c r="M131" s="18">
        <f t="shared" si="25"/>
        <v>33.5</v>
      </c>
      <c r="N131" s="35">
        <v>21</v>
      </c>
      <c r="O131" s="13">
        <f t="shared" si="26"/>
        <v>10</v>
      </c>
      <c r="P131" s="13">
        <f t="shared" si="27"/>
        <v>0</v>
      </c>
      <c r="Q131" s="61"/>
    </row>
    <row r="132" spans="2:17" ht="12.75">
      <c r="B132" s="11" t="s">
        <v>54</v>
      </c>
      <c r="C132" s="11" t="s">
        <v>55</v>
      </c>
      <c r="D132" s="11" t="s">
        <v>53</v>
      </c>
      <c r="E132" s="129">
        <v>629</v>
      </c>
      <c r="F132" s="32" t="s">
        <v>33</v>
      </c>
      <c r="G132" s="12" t="s">
        <v>38</v>
      </c>
      <c r="H132" s="89">
        <v>36</v>
      </c>
      <c r="I132" s="89">
        <v>34</v>
      </c>
      <c r="J132" s="90">
        <v>39</v>
      </c>
      <c r="K132" s="90">
        <v>40</v>
      </c>
      <c r="L132" s="17">
        <f t="shared" si="24"/>
        <v>149</v>
      </c>
      <c r="M132" s="18">
        <f t="shared" si="25"/>
        <v>37.25</v>
      </c>
      <c r="N132" s="35">
        <v>6</v>
      </c>
      <c r="O132" s="13">
        <f t="shared" si="26"/>
        <v>6</v>
      </c>
      <c r="P132" s="13">
        <f t="shared" si="27"/>
        <v>3</v>
      </c>
      <c r="Q132" s="61"/>
    </row>
    <row r="133" spans="2:17" ht="12.75">
      <c r="B133" s="11" t="s">
        <v>124</v>
      </c>
      <c r="C133" s="11" t="s">
        <v>125</v>
      </c>
      <c r="D133" s="11" t="s">
        <v>70</v>
      </c>
      <c r="E133" s="129">
        <v>3087</v>
      </c>
      <c r="F133" s="32" t="s">
        <v>97</v>
      </c>
      <c r="G133" s="12">
        <v>2</v>
      </c>
      <c r="H133" s="89">
        <v>27</v>
      </c>
      <c r="I133" s="89">
        <v>31</v>
      </c>
      <c r="J133" s="90">
        <v>24</v>
      </c>
      <c r="K133" s="90">
        <v>28</v>
      </c>
      <c r="L133" s="17">
        <f t="shared" si="24"/>
        <v>110</v>
      </c>
      <c r="M133" s="18">
        <f t="shared" si="25"/>
        <v>27.5</v>
      </c>
      <c r="N133" s="35">
        <v>45</v>
      </c>
      <c r="O133" s="13">
        <f t="shared" si="26"/>
        <v>7</v>
      </c>
      <c r="P133" s="13">
        <f t="shared" si="27"/>
        <v>1</v>
      </c>
      <c r="Q133" s="61"/>
    </row>
    <row r="134" spans="2:17" ht="12.75">
      <c r="B134" s="11" t="s">
        <v>87</v>
      </c>
      <c r="C134" s="11" t="s">
        <v>11</v>
      </c>
      <c r="D134" s="11" t="s">
        <v>60</v>
      </c>
      <c r="E134" s="129">
        <v>2910</v>
      </c>
      <c r="F134" s="32" t="s">
        <v>97</v>
      </c>
      <c r="G134" s="12">
        <v>4</v>
      </c>
      <c r="H134" s="123">
        <v>28</v>
      </c>
      <c r="I134" s="123">
        <v>29</v>
      </c>
      <c r="J134" s="123">
        <v>24</v>
      </c>
      <c r="K134" s="123">
        <v>31</v>
      </c>
      <c r="L134" s="17">
        <f t="shared" si="24"/>
        <v>112</v>
      </c>
      <c r="M134" s="18">
        <f t="shared" si="25"/>
        <v>28</v>
      </c>
      <c r="N134" s="35">
        <v>43</v>
      </c>
      <c r="O134" s="13">
        <f t="shared" si="26"/>
        <v>7</v>
      </c>
      <c r="P134" s="13">
        <f t="shared" si="27"/>
        <v>1</v>
      </c>
      <c r="Q134" s="61"/>
    </row>
    <row r="135" spans="2:17" ht="12.75">
      <c r="B135" s="11" t="s">
        <v>122</v>
      </c>
      <c r="C135" s="11" t="s">
        <v>69</v>
      </c>
      <c r="D135" s="11" t="s">
        <v>57</v>
      </c>
      <c r="E135" s="129">
        <v>3001</v>
      </c>
      <c r="F135" s="32" t="s">
        <v>97</v>
      </c>
      <c r="G135" s="12" t="s">
        <v>24</v>
      </c>
      <c r="H135" s="89">
        <v>31</v>
      </c>
      <c r="I135" s="89">
        <v>27</v>
      </c>
      <c r="J135" s="90">
        <v>27</v>
      </c>
      <c r="K135" s="90">
        <v>30</v>
      </c>
      <c r="L135" s="17">
        <f t="shared" si="24"/>
        <v>115</v>
      </c>
      <c r="M135" s="18">
        <f t="shared" si="25"/>
        <v>28.75</v>
      </c>
      <c r="N135" s="35">
        <v>40</v>
      </c>
      <c r="O135" s="13">
        <f t="shared" si="26"/>
        <v>4</v>
      </c>
      <c r="P135" s="13">
        <f t="shared" si="27"/>
        <v>3</v>
      </c>
      <c r="Q135" s="61"/>
    </row>
    <row r="136" spans="2:17" ht="12.75">
      <c r="B136" s="11" t="s">
        <v>195</v>
      </c>
      <c r="C136" s="11" t="s">
        <v>196</v>
      </c>
      <c r="D136" s="11" t="s">
        <v>60</v>
      </c>
      <c r="E136" s="129">
        <v>3348</v>
      </c>
      <c r="F136" s="32" t="s">
        <v>97</v>
      </c>
      <c r="G136" s="12" t="s">
        <v>38</v>
      </c>
      <c r="H136" s="123">
        <v>35</v>
      </c>
      <c r="I136" s="123">
        <v>30</v>
      </c>
      <c r="J136" s="123">
        <v>26</v>
      </c>
      <c r="K136" s="123">
        <v>32</v>
      </c>
      <c r="L136" s="17">
        <f t="shared" si="24"/>
        <v>123</v>
      </c>
      <c r="M136" s="18">
        <f t="shared" si="25"/>
        <v>30.75</v>
      </c>
      <c r="N136" s="35">
        <v>32</v>
      </c>
      <c r="O136" s="13">
        <f t="shared" si="26"/>
        <v>9</v>
      </c>
      <c r="P136" s="13">
        <f t="shared" si="27"/>
        <v>2</v>
      </c>
      <c r="Q136" s="61"/>
    </row>
    <row r="137" spans="2:17" ht="12.75">
      <c r="B137" s="11" t="s">
        <v>73</v>
      </c>
      <c r="C137" s="11" t="s">
        <v>75</v>
      </c>
      <c r="D137" s="11" t="s">
        <v>70</v>
      </c>
      <c r="E137" s="129">
        <v>2874</v>
      </c>
      <c r="F137" s="32" t="s">
        <v>97</v>
      </c>
      <c r="G137" s="12">
        <v>2</v>
      </c>
      <c r="H137" s="89">
        <v>28</v>
      </c>
      <c r="I137" s="89">
        <v>34</v>
      </c>
      <c r="J137" s="90">
        <v>30</v>
      </c>
      <c r="K137" s="90">
        <v>33</v>
      </c>
      <c r="L137" s="17">
        <f t="shared" si="24"/>
        <v>125</v>
      </c>
      <c r="M137" s="18">
        <f t="shared" si="25"/>
        <v>31.25</v>
      </c>
      <c r="N137" s="35">
        <v>30</v>
      </c>
      <c r="O137" s="13">
        <f t="shared" si="26"/>
        <v>6</v>
      </c>
      <c r="P137" s="13">
        <f t="shared" si="27"/>
        <v>3</v>
      </c>
      <c r="Q137" s="61"/>
    </row>
    <row r="138" spans="2:17" ht="12.75">
      <c r="B138" s="11" t="s">
        <v>131</v>
      </c>
      <c r="C138" s="11" t="s">
        <v>47</v>
      </c>
      <c r="D138" s="11" t="s">
        <v>70</v>
      </c>
      <c r="E138" s="129">
        <v>3253</v>
      </c>
      <c r="F138" s="32" t="s">
        <v>97</v>
      </c>
      <c r="G138" s="12">
        <v>5</v>
      </c>
      <c r="H138" s="89">
        <v>34</v>
      </c>
      <c r="I138" s="89">
        <v>32</v>
      </c>
      <c r="J138" s="90">
        <v>37</v>
      </c>
      <c r="K138" s="90">
        <v>34</v>
      </c>
      <c r="L138" s="17">
        <f t="shared" si="24"/>
        <v>137</v>
      </c>
      <c r="M138" s="18">
        <f t="shared" si="25"/>
        <v>34.25</v>
      </c>
      <c r="N138" s="35">
        <v>18</v>
      </c>
      <c r="O138" s="13">
        <f t="shared" si="26"/>
        <v>5</v>
      </c>
      <c r="P138" s="13">
        <f t="shared" si="27"/>
        <v>0</v>
      </c>
      <c r="Q138" s="61"/>
    </row>
    <row r="139" spans="2:17" ht="12.75">
      <c r="B139" s="11" t="s">
        <v>191</v>
      </c>
      <c r="C139" s="11" t="s">
        <v>11</v>
      </c>
      <c r="D139" s="11" t="s">
        <v>74</v>
      </c>
      <c r="E139" s="129">
        <v>3313</v>
      </c>
      <c r="F139" s="32" t="s">
        <v>97</v>
      </c>
      <c r="G139" s="12">
        <v>5</v>
      </c>
      <c r="H139" s="89">
        <v>39</v>
      </c>
      <c r="I139" s="89">
        <v>32</v>
      </c>
      <c r="J139" s="90">
        <v>35</v>
      </c>
      <c r="K139" s="90">
        <v>33</v>
      </c>
      <c r="L139" s="17">
        <f t="shared" si="24"/>
        <v>139</v>
      </c>
      <c r="M139" s="18">
        <f t="shared" si="25"/>
        <v>34.75</v>
      </c>
      <c r="N139" s="35">
        <v>16</v>
      </c>
      <c r="O139" s="13">
        <f t="shared" si="26"/>
        <v>7</v>
      </c>
      <c r="P139" s="13">
        <f t="shared" si="27"/>
        <v>2</v>
      </c>
      <c r="Q139" s="61"/>
    </row>
    <row r="140" spans="2:17" ht="12.75">
      <c r="B140" s="11" t="s">
        <v>193</v>
      </c>
      <c r="C140" s="11" t="s">
        <v>36</v>
      </c>
      <c r="D140" s="11" t="s">
        <v>70</v>
      </c>
      <c r="E140" s="129">
        <v>3312</v>
      </c>
      <c r="F140" s="32" t="s">
        <v>97</v>
      </c>
      <c r="G140" s="12" t="s">
        <v>38</v>
      </c>
      <c r="H140" s="89">
        <v>37</v>
      </c>
      <c r="I140" s="89">
        <v>36</v>
      </c>
      <c r="J140" s="90">
        <v>46</v>
      </c>
      <c r="K140" s="90">
        <v>28</v>
      </c>
      <c r="L140" s="17">
        <f t="shared" si="24"/>
        <v>147</v>
      </c>
      <c r="M140" s="18">
        <f t="shared" si="25"/>
        <v>36.75</v>
      </c>
      <c r="N140" s="35">
        <v>8</v>
      </c>
      <c r="O140" s="13">
        <f t="shared" si="26"/>
        <v>18</v>
      </c>
      <c r="P140" s="13">
        <f t="shared" si="27"/>
        <v>1</v>
      </c>
      <c r="Q140" s="61"/>
    </row>
    <row r="141" spans="2:17" ht="12.75">
      <c r="B141" s="11" t="s">
        <v>62</v>
      </c>
      <c r="C141" s="11" t="s">
        <v>123</v>
      </c>
      <c r="D141" s="11" t="s">
        <v>74</v>
      </c>
      <c r="E141" s="129">
        <v>3284</v>
      </c>
      <c r="F141" s="32" t="s">
        <v>97</v>
      </c>
      <c r="G141" s="12" t="s">
        <v>38</v>
      </c>
      <c r="H141" s="89">
        <v>38</v>
      </c>
      <c r="I141" s="89">
        <v>36</v>
      </c>
      <c r="J141" s="90">
        <v>43</v>
      </c>
      <c r="K141" s="90">
        <v>35</v>
      </c>
      <c r="L141" s="17">
        <f t="shared" si="24"/>
        <v>152</v>
      </c>
      <c r="M141" s="18">
        <f t="shared" si="25"/>
        <v>38</v>
      </c>
      <c r="N141" s="35">
        <v>3</v>
      </c>
      <c r="O141" s="13">
        <f t="shared" si="26"/>
        <v>8</v>
      </c>
      <c r="P141" s="13">
        <f t="shared" si="27"/>
        <v>2</v>
      </c>
      <c r="Q141" s="61"/>
    </row>
    <row r="142" spans="2:17" ht="12.75">
      <c r="B142" s="11" t="s">
        <v>175</v>
      </c>
      <c r="C142" s="11" t="s">
        <v>71</v>
      </c>
      <c r="D142" s="11" t="s">
        <v>70</v>
      </c>
      <c r="E142" s="129">
        <v>3283</v>
      </c>
      <c r="F142" s="32" t="s">
        <v>97</v>
      </c>
      <c r="G142" s="12">
        <v>5</v>
      </c>
      <c r="H142" s="89">
        <v>33</v>
      </c>
      <c r="I142" s="89">
        <v>45</v>
      </c>
      <c r="J142" s="90">
        <v>38</v>
      </c>
      <c r="K142" s="90">
        <v>44</v>
      </c>
      <c r="L142" s="17">
        <f t="shared" si="24"/>
        <v>160</v>
      </c>
      <c r="M142" s="18">
        <f t="shared" si="25"/>
        <v>40</v>
      </c>
      <c r="N142" s="35">
        <v>0</v>
      </c>
      <c r="O142" s="13">
        <f t="shared" si="26"/>
        <v>12</v>
      </c>
      <c r="P142" s="13">
        <f t="shared" si="27"/>
        <v>6</v>
      </c>
      <c r="Q142" s="61"/>
    </row>
    <row r="143" spans="16:17" ht="12">
      <c r="P143" s="66"/>
      <c r="Q143" s="61"/>
    </row>
  </sheetData>
  <sheetProtection/>
  <mergeCells count="1">
    <mergeCell ref="A1:Q1"/>
  </mergeCells>
  <conditionalFormatting sqref="G79 F26 G142 F5:F24 F84:F141 F57:F65 F29:F41">
    <cfRule type="cellIs" priority="1" dxfId="5" operator="equal" stopIfTrue="1">
      <formula>"žá"</formula>
    </cfRule>
    <cfRule type="cellIs" priority="2" dxfId="0" operator="equal" stopIfTrue="1">
      <formula>"m"</formula>
    </cfRule>
    <cfRule type="cellIs" priority="3" dxfId="2" operator="equal" stopIfTrue="1">
      <formula>"ž"</formula>
    </cfRule>
  </conditionalFormatting>
  <conditionalFormatting sqref="H26:K26 H140:K142">
    <cfRule type="cellIs" priority="4" dxfId="2" operator="lessThan" stopIfTrue="1">
      <formula>25</formula>
    </cfRule>
    <cfRule type="cellIs" priority="5" dxfId="1" operator="between" stopIfTrue="1">
      <formula>24</formula>
      <formula>27</formula>
    </cfRule>
    <cfRule type="cellIs" priority="6" dxfId="0" operator="between" stopIfTrue="1">
      <formula>26</formula>
      <formula>29</formula>
    </cfRule>
  </conditionalFormatting>
  <printOptions/>
  <pageMargins left="0.1968503937007874" right="0.11811023622047245" top="0.984251968503937" bottom="0.984251968503937" header="0.5118110236220472" footer="0.5118110236220472"/>
  <pageSetup horizontalDpi="600" verticalDpi="600" orientation="portrait" paperSize="9" r:id="rId1"/>
  <rowBreaks count="1" manualBreakCount="1">
    <brk id="5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3.28125" style="36" customWidth="1"/>
    <col min="2" max="2" width="15.7109375" style="38" customWidth="1"/>
    <col min="3" max="3" width="3.28125" style="38" customWidth="1"/>
    <col min="4" max="5" width="3.7109375" style="38" customWidth="1"/>
    <col min="6" max="6" width="4.28125" style="38" customWidth="1"/>
    <col min="7" max="7" width="3.140625" style="38" customWidth="1"/>
    <col min="8" max="8" width="3.421875" style="38" customWidth="1"/>
    <col min="9" max="9" width="15.7109375" style="38" customWidth="1"/>
    <col min="10" max="12" width="3.28125" style="38" customWidth="1"/>
    <col min="13" max="13" width="4.28125" style="38" customWidth="1"/>
    <col min="14" max="14" width="3.7109375" style="38" customWidth="1"/>
    <col min="15" max="15" width="3.421875" style="38" customWidth="1"/>
    <col min="16" max="16" width="15.7109375" style="38" customWidth="1"/>
    <col min="17" max="19" width="3.28125" style="38" customWidth="1"/>
    <col min="20" max="20" width="4.28125" style="38" customWidth="1"/>
    <col min="21" max="21" width="3.140625" style="38" customWidth="1"/>
    <col min="22" max="16384" width="9.140625" style="38" customWidth="1"/>
  </cols>
  <sheetData>
    <row r="1" spans="1:20" ht="15" customHeight="1" thickBot="1">
      <c r="A1" s="198" t="s">
        <v>189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00"/>
    </row>
    <row r="2" spans="1:20" ht="6" customHeight="1">
      <c r="A2" s="88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2:18" ht="13.5" thickBot="1">
      <c r="B3" s="39" t="s">
        <v>164</v>
      </c>
      <c r="C3" s="40"/>
      <c r="D3" s="40"/>
      <c r="E3" s="40"/>
      <c r="F3" s="40"/>
      <c r="G3" s="41"/>
      <c r="H3" s="41"/>
      <c r="I3" s="39" t="s">
        <v>165</v>
      </c>
      <c r="J3" s="40"/>
      <c r="K3" s="40"/>
      <c r="L3" s="40"/>
      <c r="M3" s="40"/>
      <c r="N3" s="40"/>
      <c r="O3" s="41"/>
      <c r="P3" s="39" t="s">
        <v>166</v>
      </c>
      <c r="Q3" s="41"/>
      <c r="R3" s="41"/>
    </row>
    <row r="4" spans="2:20" ht="13.5" thickBot="1">
      <c r="B4" s="42" t="s">
        <v>187</v>
      </c>
      <c r="C4" s="40"/>
      <c r="D4" s="36" t="s">
        <v>167</v>
      </c>
      <c r="F4" s="36">
        <v>10</v>
      </c>
      <c r="G4" s="41"/>
      <c r="H4" s="36"/>
      <c r="I4" s="42" t="s">
        <v>209</v>
      </c>
      <c r="J4" s="40"/>
      <c r="K4" s="36" t="s">
        <v>167</v>
      </c>
      <c r="M4" s="36">
        <v>8</v>
      </c>
      <c r="N4" s="40"/>
      <c r="O4" s="36"/>
      <c r="P4" s="42" t="s">
        <v>190</v>
      </c>
      <c r="Q4" s="40"/>
      <c r="R4" s="36" t="s">
        <v>167</v>
      </c>
      <c r="S4" s="36"/>
      <c r="T4" s="36">
        <v>7</v>
      </c>
    </row>
    <row r="5" spans="1:20" ht="12.75">
      <c r="A5" s="52">
        <v>1</v>
      </c>
      <c r="B5" s="55" t="s">
        <v>206</v>
      </c>
      <c r="C5" s="43">
        <v>26</v>
      </c>
      <c r="D5" s="43">
        <v>24</v>
      </c>
      <c r="E5" s="43">
        <v>27</v>
      </c>
      <c r="F5" s="43">
        <v>26</v>
      </c>
      <c r="G5" s="41"/>
      <c r="H5" s="52">
        <v>1</v>
      </c>
      <c r="I5" s="55" t="s">
        <v>210</v>
      </c>
      <c r="J5" s="43">
        <v>32</v>
      </c>
      <c r="K5" s="43">
        <v>27</v>
      </c>
      <c r="L5" s="43">
        <v>26</v>
      </c>
      <c r="M5" s="43">
        <v>27</v>
      </c>
      <c r="N5" s="44"/>
      <c r="O5" s="52">
        <v>1</v>
      </c>
      <c r="P5" s="55" t="s">
        <v>213</v>
      </c>
      <c r="Q5" s="43">
        <v>28</v>
      </c>
      <c r="R5" s="43">
        <v>29</v>
      </c>
      <c r="S5" s="43">
        <v>24</v>
      </c>
      <c r="T5" s="43">
        <v>31</v>
      </c>
    </row>
    <row r="6" spans="1:20" ht="12.75">
      <c r="A6" s="52">
        <v>2</v>
      </c>
      <c r="B6" s="53" t="s">
        <v>207</v>
      </c>
      <c r="C6" s="43">
        <v>28</v>
      </c>
      <c r="D6" s="43">
        <v>28</v>
      </c>
      <c r="E6" s="43">
        <v>28</v>
      </c>
      <c r="F6" s="43">
        <v>26</v>
      </c>
      <c r="G6" s="41"/>
      <c r="H6" s="52">
        <v>2</v>
      </c>
      <c r="I6" s="53" t="s">
        <v>129</v>
      </c>
      <c r="J6" s="43">
        <v>30</v>
      </c>
      <c r="K6" s="43">
        <v>30</v>
      </c>
      <c r="L6" s="43">
        <v>29</v>
      </c>
      <c r="M6" s="43">
        <v>36</v>
      </c>
      <c r="N6" s="44"/>
      <c r="O6" s="52">
        <v>2</v>
      </c>
      <c r="P6" s="53" t="s">
        <v>214</v>
      </c>
      <c r="Q6" s="43">
        <v>29</v>
      </c>
      <c r="R6" s="43">
        <v>28</v>
      </c>
      <c r="S6" s="43">
        <v>30</v>
      </c>
      <c r="T6" s="43">
        <v>27</v>
      </c>
    </row>
    <row r="7" spans="1:20" ht="12.75">
      <c r="A7" s="52">
        <v>3</v>
      </c>
      <c r="B7" s="53" t="s">
        <v>188</v>
      </c>
      <c r="C7" s="43">
        <v>31</v>
      </c>
      <c r="D7" s="43">
        <v>26</v>
      </c>
      <c r="E7" s="43">
        <v>23</v>
      </c>
      <c r="F7" s="43">
        <v>26</v>
      </c>
      <c r="G7" s="41"/>
      <c r="H7" s="52">
        <v>3</v>
      </c>
      <c r="I7" s="53" t="s">
        <v>211</v>
      </c>
      <c r="J7" s="43">
        <v>23</v>
      </c>
      <c r="K7" s="43">
        <v>27</v>
      </c>
      <c r="L7" s="43">
        <v>27</v>
      </c>
      <c r="M7" s="43">
        <v>24</v>
      </c>
      <c r="N7" s="44"/>
      <c r="O7" s="52">
        <v>3</v>
      </c>
      <c r="P7" s="53" t="s">
        <v>215</v>
      </c>
      <c r="Q7" s="43">
        <v>35</v>
      </c>
      <c r="R7" s="43">
        <v>30</v>
      </c>
      <c r="S7" s="43">
        <v>26</v>
      </c>
      <c r="T7" s="43">
        <v>32</v>
      </c>
    </row>
    <row r="8" spans="1:20" ht="12.75">
      <c r="A8" s="52">
        <v>4</v>
      </c>
      <c r="B8" s="53" t="s">
        <v>208</v>
      </c>
      <c r="C8" s="43">
        <v>24</v>
      </c>
      <c r="D8" s="43">
        <v>20</v>
      </c>
      <c r="E8" s="43">
        <v>27</v>
      </c>
      <c r="F8" s="43">
        <v>24</v>
      </c>
      <c r="G8" s="41"/>
      <c r="H8" s="52">
        <v>4</v>
      </c>
      <c r="I8" s="53" t="s">
        <v>212</v>
      </c>
      <c r="J8" s="43">
        <v>24</v>
      </c>
      <c r="K8" s="43">
        <v>23</v>
      </c>
      <c r="L8" s="43">
        <v>21</v>
      </c>
      <c r="M8" s="43">
        <v>23</v>
      </c>
      <c r="N8" s="44"/>
      <c r="O8" s="52">
        <v>4</v>
      </c>
      <c r="P8" s="59" t="s">
        <v>216</v>
      </c>
      <c r="Q8" s="43">
        <v>21</v>
      </c>
      <c r="R8" s="43">
        <v>26</v>
      </c>
      <c r="S8" s="43">
        <v>31</v>
      </c>
      <c r="T8" s="43">
        <v>24</v>
      </c>
    </row>
    <row r="9" spans="1:20" ht="13.5" thickBot="1">
      <c r="A9" s="52" t="s">
        <v>168</v>
      </c>
      <c r="B9" s="54"/>
      <c r="C9" s="43" t="s">
        <v>38</v>
      </c>
      <c r="D9" s="43" t="s">
        <v>38</v>
      </c>
      <c r="E9" s="43" t="s">
        <v>38</v>
      </c>
      <c r="F9" s="43" t="s">
        <v>38</v>
      </c>
      <c r="G9" s="41"/>
      <c r="H9" s="52" t="s">
        <v>168</v>
      </c>
      <c r="I9" s="54"/>
      <c r="J9" s="43" t="s">
        <v>38</v>
      </c>
      <c r="K9" s="43" t="s">
        <v>38</v>
      </c>
      <c r="L9" s="43" t="s">
        <v>38</v>
      </c>
      <c r="M9" s="43" t="s">
        <v>38</v>
      </c>
      <c r="N9" s="44"/>
      <c r="O9" s="52" t="s">
        <v>168</v>
      </c>
      <c r="P9" s="54"/>
      <c r="Q9" s="43" t="s">
        <v>38</v>
      </c>
      <c r="R9" s="43" t="s">
        <v>38</v>
      </c>
      <c r="S9" s="43" t="s">
        <v>38</v>
      </c>
      <c r="T9" s="43" t="s">
        <v>38</v>
      </c>
    </row>
    <row r="10" spans="2:20" ht="13.5" thickBot="1">
      <c r="B10" s="41"/>
      <c r="C10" s="45">
        <f>SUM(C5:C9)</f>
        <v>109</v>
      </c>
      <c r="D10" s="45">
        <f>SUM(D5:D9)</f>
        <v>98</v>
      </c>
      <c r="E10" s="45">
        <f>SUM(E5:E9)</f>
        <v>105</v>
      </c>
      <c r="F10" s="45">
        <f>SUM(F5:F9)</f>
        <v>102</v>
      </c>
      <c r="G10" s="41"/>
      <c r="H10" s="36"/>
      <c r="I10" s="41"/>
      <c r="J10" s="45">
        <f>SUM(J5:J9)</f>
        <v>109</v>
      </c>
      <c r="K10" s="45">
        <f>SUM(K5:K9)</f>
        <v>107</v>
      </c>
      <c r="L10" s="45">
        <f>SUM(L5:L9)</f>
        <v>103</v>
      </c>
      <c r="M10" s="45">
        <f>SUM(M5:M9)</f>
        <v>110</v>
      </c>
      <c r="N10" s="44"/>
      <c r="O10" s="36"/>
      <c r="P10" s="41"/>
      <c r="Q10" s="45">
        <f>SUM(Q5:Q9)</f>
        <v>113</v>
      </c>
      <c r="R10" s="45">
        <f>SUM(R5:R9)</f>
        <v>113</v>
      </c>
      <c r="S10" s="45">
        <f>SUM(S5:S9)</f>
        <v>111</v>
      </c>
      <c r="T10" s="45">
        <f>SUM(T5:T9)</f>
        <v>114</v>
      </c>
    </row>
    <row r="11" spans="2:20" ht="13.5" thickBot="1">
      <c r="B11" s="41"/>
      <c r="C11" s="40"/>
      <c r="D11" s="40"/>
      <c r="E11" s="40"/>
      <c r="F11" s="60">
        <f>SUM(C10:F10)</f>
        <v>414</v>
      </c>
      <c r="G11" s="41"/>
      <c r="H11" s="36"/>
      <c r="I11" s="41"/>
      <c r="J11" s="40"/>
      <c r="K11" s="40"/>
      <c r="L11" s="40"/>
      <c r="M11" s="60">
        <f>SUM(J10:M10)</f>
        <v>429</v>
      </c>
      <c r="N11" s="44"/>
      <c r="O11" s="36"/>
      <c r="P11" s="41"/>
      <c r="Q11" s="40"/>
      <c r="R11" s="40"/>
      <c r="S11" s="40"/>
      <c r="T11" s="60">
        <f>SUM(Q10:T10)</f>
        <v>451</v>
      </c>
    </row>
    <row r="12" spans="2:18" ht="13.5" thickBot="1">
      <c r="B12" s="39" t="s">
        <v>169</v>
      </c>
      <c r="C12" s="40"/>
      <c r="D12" s="40"/>
      <c r="E12" s="40"/>
      <c r="F12" s="40"/>
      <c r="G12" s="41"/>
      <c r="H12" s="41"/>
      <c r="I12" s="39" t="s">
        <v>170</v>
      </c>
      <c r="J12" s="40"/>
      <c r="K12" s="40"/>
      <c r="L12" s="40"/>
      <c r="M12" s="40"/>
      <c r="N12" s="40"/>
      <c r="O12" s="41"/>
      <c r="P12" s="39" t="s">
        <v>171</v>
      </c>
      <c r="Q12" s="41"/>
      <c r="R12" s="41"/>
    </row>
    <row r="13" spans="2:20" ht="13.5" thickBot="1">
      <c r="B13" s="42" t="s">
        <v>83</v>
      </c>
      <c r="C13" s="40"/>
      <c r="D13" s="36" t="s">
        <v>167</v>
      </c>
      <c r="F13" s="36">
        <v>6</v>
      </c>
      <c r="G13" s="41"/>
      <c r="H13" s="36"/>
      <c r="I13" s="42" t="s">
        <v>177</v>
      </c>
      <c r="J13" s="40"/>
      <c r="K13" s="36" t="s">
        <v>167</v>
      </c>
      <c r="M13" s="36">
        <v>5</v>
      </c>
      <c r="N13" s="40"/>
      <c r="O13" s="36"/>
      <c r="P13" s="42" t="s">
        <v>182</v>
      </c>
      <c r="Q13" s="40"/>
      <c r="R13" s="36" t="s">
        <v>167</v>
      </c>
      <c r="T13" s="36">
        <v>4</v>
      </c>
    </row>
    <row r="14" spans="1:20" ht="12.75">
      <c r="A14" s="52">
        <v>1</v>
      </c>
      <c r="B14" s="55" t="s">
        <v>217</v>
      </c>
      <c r="C14" s="43">
        <v>30</v>
      </c>
      <c r="D14" s="43">
        <v>31</v>
      </c>
      <c r="E14" s="43" t="s">
        <v>38</v>
      </c>
      <c r="F14" s="43" t="s">
        <v>38</v>
      </c>
      <c r="G14" s="41"/>
      <c r="H14" s="52">
        <v>1</v>
      </c>
      <c r="I14" s="55" t="s">
        <v>179</v>
      </c>
      <c r="J14" s="43">
        <v>25</v>
      </c>
      <c r="K14" s="43">
        <v>26</v>
      </c>
      <c r="L14" s="43">
        <v>27</v>
      </c>
      <c r="M14" s="43">
        <v>27</v>
      </c>
      <c r="N14" s="44"/>
      <c r="O14" s="52">
        <v>1</v>
      </c>
      <c r="P14" s="55" t="s">
        <v>183</v>
      </c>
      <c r="Q14" s="43">
        <v>27</v>
      </c>
      <c r="R14" s="43">
        <v>31</v>
      </c>
      <c r="S14" s="43">
        <v>24</v>
      </c>
      <c r="T14" s="43">
        <v>28</v>
      </c>
    </row>
    <row r="15" spans="1:20" ht="12.75">
      <c r="A15" s="52">
        <v>2</v>
      </c>
      <c r="B15" s="53" t="s">
        <v>218</v>
      </c>
      <c r="C15" s="43">
        <v>31</v>
      </c>
      <c r="D15" s="43">
        <v>27</v>
      </c>
      <c r="E15" s="43">
        <v>27</v>
      </c>
      <c r="F15" s="43">
        <v>30</v>
      </c>
      <c r="G15" s="41"/>
      <c r="H15" s="52">
        <v>2</v>
      </c>
      <c r="I15" s="53" t="s">
        <v>178</v>
      </c>
      <c r="J15" s="43">
        <v>23</v>
      </c>
      <c r="K15" s="43">
        <v>27</v>
      </c>
      <c r="L15" s="43">
        <v>25</v>
      </c>
      <c r="M15" s="43">
        <v>31</v>
      </c>
      <c r="N15" s="44"/>
      <c r="O15" s="52">
        <v>2</v>
      </c>
      <c r="P15" s="59" t="s">
        <v>184</v>
      </c>
      <c r="Q15" s="43">
        <v>28</v>
      </c>
      <c r="R15" s="43">
        <v>37</v>
      </c>
      <c r="S15" s="43">
        <v>29</v>
      </c>
      <c r="T15" s="43">
        <v>31</v>
      </c>
    </row>
    <row r="16" spans="1:20" ht="12.75">
      <c r="A16" s="52">
        <v>3</v>
      </c>
      <c r="B16" s="53" t="s">
        <v>219</v>
      </c>
      <c r="C16" s="43">
        <v>25</v>
      </c>
      <c r="D16" s="43">
        <v>30</v>
      </c>
      <c r="E16" s="43">
        <v>30</v>
      </c>
      <c r="F16" s="43">
        <v>27</v>
      </c>
      <c r="G16" s="41"/>
      <c r="H16" s="52">
        <v>3</v>
      </c>
      <c r="I16" s="53" t="s">
        <v>180</v>
      </c>
      <c r="J16" s="43">
        <v>35</v>
      </c>
      <c r="K16" s="43">
        <v>29</v>
      </c>
      <c r="L16" s="43">
        <v>34</v>
      </c>
      <c r="M16" s="43">
        <v>28</v>
      </c>
      <c r="N16" s="44"/>
      <c r="O16" s="52">
        <v>3</v>
      </c>
      <c r="P16" s="53" t="s">
        <v>222</v>
      </c>
      <c r="Q16" s="43">
        <v>28</v>
      </c>
      <c r="R16" s="43">
        <v>34</v>
      </c>
      <c r="S16" s="43">
        <v>30</v>
      </c>
      <c r="T16" s="43">
        <v>33</v>
      </c>
    </row>
    <row r="17" spans="1:20" ht="12.75">
      <c r="A17" s="52">
        <v>4</v>
      </c>
      <c r="B17" s="53" t="s">
        <v>181</v>
      </c>
      <c r="C17" s="43">
        <v>26</v>
      </c>
      <c r="D17" s="43">
        <v>25</v>
      </c>
      <c r="E17" s="43">
        <v>26</v>
      </c>
      <c r="F17" s="43">
        <v>23</v>
      </c>
      <c r="G17" s="41"/>
      <c r="H17" s="52">
        <v>4</v>
      </c>
      <c r="I17" s="53" t="s">
        <v>221</v>
      </c>
      <c r="J17" s="43">
        <v>29</v>
      </c>
      <c r="K17" s="43">
        <v>32</v>
      </c>
      <c r="L17" s="43">
        <v>29</v>
      </c>
      <c r="M17" s="43">
        <v>29</v>
      </c>
      <c r="N17" s="44"/>
      <c r="O17" s="52">
        <v>4</v>
      </c>
      <c r="P17" s="53" t="s">
        <v>185</v>
      </c>
      <c r="Q17" s="43">
        <v>30</v>
      </c>
      <c r="R17" s="43">
        <v>29</v>
      </c>
      <c r="S17" s="43">
        <v>27</v>
      </c>
      <c r="T17" s="43">
        <v>25</v>
      </c>
    </row>
    <row r="18" spans="1:20" ht="13.5" thickBot="1">
      <c r="A18" s="52" t="s">
        <v>168</v>
      </c>
      <c r="B18" s="54" t="s">
        <v>220</v>
      </c>
      <c r="C18" s="43" t="s">
        <v>38</v>
      </c>
      <c r="D18" s="43" t="s">
        <v>38</v>
      </c>
      <c r="E18" s="43">
        <v>31</v>
      </c>
      <c r="F18" s="43">
        <v>33</v>
      </c>
      <c r="G18" s="41"/>
      <c r="H18" s="52" t="s">
        <v>168</v>
      </c>
      <c r="I18" s="54"/>
      <c r="J18" s="43" t="s">
        <v>38</v>
      </c>
      <c r="K18" s="43" t="s">
        <v>38</v>
      </c>
      <c r="L18" s="43" t="s">
        <v>38</v>
      </c>
      <c r="M18" s="43" t="s">
        <v>38</v>
      </c>
      <c r="N18" s="44"/>
      <c r="O18" s="52" t="s">
        <v>168</v>
      </c>
      <c r="P18" s="54"/>
      <c r="Q18" s="43" t="s">
        <v>38</v>
      </c>
      <c r="R18" s="43" t="s">
        <v>38</v>
      </c>
      <c r="S18" s="43" t="s">
        <v>38</v>
      </c>
      <c r="T18" s="43" t="s">
        <v>38</v>
      </c>
    </row>
    <row r="19" spans="2:20" ht="13.5" thickBot="1">
      <c r="B19" s="41"/>
      <c r="C19" s="45">
        <f>SUM(C14:C18)</f>
        <v>112</v>
      </c>
      <c r="D19" s="45">
        <f>SUM(D14:D18)</f>
        <v>113</v>
      </c>
      <c r="E19" s="45">
        <f>SUM(E14:E18)</f>
        <v>114</v>
      </c>
      <c r="F19" s="45">
        <f>SUM(F14:F18)</f>
        <v>113</v>
      </c>
      <c r="G19" s="41"/>
      <c r="H19" s="36"/>
      <c r="I19" s="41"/>
      <c r="J19" s="45">
        <f>SUM(J14:J18)</f>
        <v>112</v>
      </c>
      <c r="K19" s="45">
        <f>SUM(K14:K18)</f>
        <v>114</v>
      </c>
      <c r="L19" s="45">
        <f>SUM(L14:L18)</f>
        <v>115</v>
      </c>
      <c r="M19" s="45">
        <f>SUM(M14:M18)</f>
        <v>115</v>
      </c>
      <c r="N19" s="44"/>
      <c r="O19" s="36"/>
      <c r="P19" s="41"/>
      <c r="Q19" s="45">
        <f>SUM(Q14:Q18)</f>
        <v>113</v>
      </c>
      <c r="R19" s="45">
        <f>SUM(R14:R18)</f>
        <v>131</v>
      </c>
      <c r="S19" s="45">
        <f>SUM(S14:S18)</f>
        <v>110</v>
      </c>
      <c r="T19" s="45">
        <f>SUM(T14:T18)</f>
        <v>117</v>
      </c>
    </row>
    <row r="20" spans="2:20" ht="13.5" thickBot="1">
      <c r="B20" s="41"/>
      <c r="C20" s="40"/>
      <c r="D20" s="40"/>
      <c r="E20" s="40"/>
      <c r="F20" s="60">
        <f>SUM(C19:F19)</f>
        <v>452</v>
      </c>
      <c r="G20" s="41"/>
      <c r="H20" s="36"/>
      <c r="I20" s="41"/>
      <c r="J20" s="40"/>
      <c r="K20" s="40"/>
      <c r="L20" s="40"/>
      <c r="M20" s="60">
        <f>SUM(J19:M19)</f>
        <v>456</v>
      </c>
      <c r="N20" s="44"/>
      <c r="O20" s="36"/>
      <c r="P20" s="41"/>
      <c r="Q20" s="40"/>
      <c r="R20" s="40"/>
      <c r="S20" s="40"/>
      <c r="T20" s="60">
        <f>SUM(Q19:T19)</f>
        <v>471</v>
      </c>
    </row>
    <row r="21" spans="2:18" ht="13.5" thickBot="1">
      <c r="B21" s="39" t="s">
        <v>172</v>
      </c>
      <c r="C21" s="40"/>
      <c r="D21" s="40"/>
      <c r="E21" s="40"/>
      <c r="F21" s="40"/>
      <c r="G21" s="41"/>
      <c r="H21" s="41"/>
      <c r="I21" s="39" t="s">
        <v>176</v>
      </c>
      <c r="J21" s="40"/>
      <c r="K21" s="40"/>
      <c r="L21" s="40"/>
      <c r="M21" s="40"/>
      <c r="N21" s="40"/>
      <c r="O21" s="41"/>
      <c r="P21" s="39"/>
      <c r="Q21" s="41"/>
      <c r="R21" s="41"/>
    </row>
    <row r="22" spans="2:21" ht="13.5" thickBot="1">
      <c r="B22" s="42" t="s">
        <v>223</v>
      </c>
      <c r="C22" s="40"/>
      <c r="D22" s="36" t="s">
        <v>167</v>
      </c>
      <c r="F22" s="36">
        <v>3</v>
      </c>
      <c r="G22" s="41"/>
      <c r="H22" s="36"/>
      <c r="I22" s="42" t="s">
        <v>116</v>
      </c>
      <c r="J22" s="40"/>
      <c r="K22" s="36" t="s">
        <v>167</v>
      </c>
      <c r="M22" s="36">
        <v>2</v>
      </c>
      <c r="N22" s="40"/>
      <c r="O22" s="1"/>
      <c r="P22" s="110"/>
      <c r="Q22" s="44"/>
      <c r="R22" s="1"/>
      <c r="S22" s="111"/>
      <c r="T22" s="1"/>
      <c r="U22" s="111"/>
    </row>
    <row r="23" spans="1:21" ht="12.75">
      <c r="A23" s="52">
        <v>1</v>
      </c>
      <c r="B23" s="55" t="s">
        <v>224</v>
      </c>
      <c r="C23" s="43">
        <v>39</v>
      </c>
      <c r="D23" s="43">
        <v>32</v>
      </c>
      <c r="E23" s="43">
        <v>35</v>
      </c>
      <c r="F23" s="43">
        <v>33</v>
      </c>
      <c r="G23" s="41"/>
      <c r="H23" s="52">
        <v>1</v>
      </c>
      <c r="I23" s="55" t="s">
        <v>186</v>
      </c>
      <c r="J23" s="114">
        <v>28</v>
      </c>
      <c r="K23" s="87">
        <v>32</v>
      </c>
      <c r="L23" s="87">
        <v>33</v>
      </c>
      <c r="M23" s="87">
        <v>29</v>
      </c>
      <c r="N23" s="44"/>
      <c r="O23" s="1"/>
      <c r="P23" s="111"/>
      <c r="Q23" s="44"/>
      <c r="R23" s="44"/>
      <c r="S23" s="44"/>
      <c r="T23" s="44"/>
      <c r="U23" s="111"/>
    </row>
    <row r="24" spans="1:21" ht="12.75">
      <c r="A24" s="52">
        <v>2</v>
      </c>
      <c r="B24" s="53" t="s">
        <v>225</v>
      </c>
      <c r="C24" s="43">
        <v>38</v>
      </c>
      <c r="D24" s="43">
        <v>36</v>
      </c>
      <c r="E24" s="43">
        <v>43</v>
      </c>
      <c r="F24" s="43">
        <v>35</v>
      </c>
      <c r="G24" s="41"/>
      <c r="H24" s="52">
        <v>2</v>
      </c>
      <c r="I24" s="53" t="s">
        <v>228</v>
      </c>
      <c r="J24" s="43">
        <v>34</v>
      </c>
      <c r="K24" s="43">
        <v>32</v>
      </c>
      <c r="L24" s="43">
        <v>32</v>
      </c>
      <c r="M24" s="43">
        <v>29</v>
      </c>
      <c r="N24" s="44"/>
      <c r="O24" s="1"/>
      <c r="P24" s="44"/>
      <c r="Q24" s="44"/>
      <c r="R24" s="44"/>
      <c r="S24" s="44"/>
      <c r="T24" s="44"/>
      <c r="U24" s="111"/>
    </row>
    <row r="25" spans="1:21" ht="12.75">
      <c r="A25" s="52">
        <v>3</v>
      </c>
      <c r="B25" s="53" t="s">
        <v>226</v>
      </c>
      <c r="C25" s="43">
        <v>33</v>
      </c>
      <c r="D25" s="43">
        <v>33</v>
      </c>
      <c r="E25" s="43">
        <v>29</v>
      </c>
      <c r="F25" s="43">
        <v>39</v>
      </c>
      <c r="G25" s="41"/>
      <c r="H25" s="52">
        <v>3</v>
      </c>
      <c r="I25" s="53" t="s">
        <v>229</v>
      </c>
      <c r="J25" s="43">
        <v>40</v>
      </c>
      <c r="K25" s="43">
        <v>47</v>
      </c>
      <c r="L25" s="43">
        <v>35</v>
      </c>
      <c r="M25" s="43">
        <v>35</v>
      </c>
      <c r="N25" s="44"/>
      <c r="O25" s="1"/>
      <c r="P25" s="37"/>
      <c r="Q25" s="44"/>
      <c r="R25" s="44"/>
      <c r="S25" s="44"/>
      <c r="T25" s="44"/>
      <c r="U25" s="111"/>
    </row>
    <row r="26" spans="1:21" ht="12.75">
      <c r="A26" s="52">
        <v>4</v>
      </c>
      <c r="B26" s="53" t="s">
        <v>227</v>
      </c>
      <c r="C26" s="43">
        <v>29</v>
      </c>
      <c r="D26" s="43">
        <v>28</v>
      </c>
      <c r="E26" s="43">
        <v>26</v>
      </c>
      <c r="F26" s="43">
        <v>29</v>
      </c>
      <c r="G26" s="41"/>
      <c r="H26" s="52">
        <v>4</v>
      </c>
      <c r="I26" s="53"/>
      <c r="J26" s="43">
        <v>126</v>
      </c>
      <c r="K26" s="43">
        <v>126</v>
      </c>
      <c r="L26" s="43">
        <v>126</v>
      </c>
      <c r="M26" s="43">
        <v>126</v>
      </c>
      <c r="N26" s="44"/>
      <c r="O26" s="1"/>
      <c r="P26" s="37"/>
      <c r="Q26" s="44"/>
      <c r="R26" s="44"/>
      <c r="S26" s="44"/>
      <c r="T26" s="44"/>
      <c r="U26" s="111"/>
    </row>
    <row r="27" spans="1:21" ht="13.5" thickBot="1">
      <c r="A27" s="52" t="s">
        <v>168</v>
      </c>
      <c r="B27" s="54"/>
      <c r="C27" s="43" t="s">
        <v>38</v>
      </c>
      <c r="D27" s="43" t="s">
        <v>38</v>
      </c>
      <c r="E27" s="43" t="s">
        <v>38</v>
      </c>
      <c r="F27" s="43" t="s">
        <v>38</v>
      </c>
      <c r="G27" s="41"/>
      <c r="H27" s="52" t="s">
        <v>168</v>
      </c>
      <c r="I27" s="54"/>
      <c r="J27" s="43" t="s">
        <v>38</v>
      </c>
      <c r="K27" s="43" t="s">
        <v>38</v>
      </c>
      <c r="L27" s="43" t="s">
        <v>38</v>
      </c>
      <c r="M27" s="43" t="s">
        <v>38</v>
      </c>
      <c r="N27" s="44"/>
      <c r="O27" s="1"/>
      <c r="P27" s="37"/>
      <c r="Q27" s="44"/>
      <c r="R27" s="44"/>
      <c r="S27" s="44"/>
      <c r="T27" s="44"/>
      <c r="U27" s="111"/>
    </row>
    <row r="28" spans="2:21" ht="13.5" thickBot="1">
      <c r="B28" s="41"/>
      <c r="C28" s="45">
        <f>SUM(C23:C27)</f>
        <v>139</v>
      </c>
      <c r="D28" s="45">
        <f>SUM(D23:D27)</f>
        <v>129</v>
      </c>
      <c r="E28" s="45">
        <f>SUM(E23:E27)</f>
        <v>133</v>
      </c>
      <c r="F28" s="45">
        <f>SUM(F23:F27)</f>
        <v>136</v>
      </c>
      <c r="G28" s="41"/>
      <c r="H28" s="36"/>
      <c r="I28" s="41"/>
      <c r="J28" s="45">
        <f>SUM(J23:J27)</f>
        <v>228</v>
      </c>
      <c r="K28" s="45">
        <f>SUM(K23:K27)</f>
        <v>237</v>
      </c>
      <c r="L28" s="45">
        <f>SUM(L23:L27)</f>
        <v>226</v>
      </c>
      <c r="M28" s="45">
        <f>SUM(M23:M27)</f>
        <v>219</v>
      </c>
      <c r="N28" s="44"/>
      <c r="O28" s="1"/>
      <c r="P28" s="37"/>
      <c r="Q28" s="44"/>
      <c r="R28" s="44"/>
      <c r="S28" s="44"/>
      <c r="T28" s="44"/>
      <c r="U28" s="111"/>
    </row>
    <row r="29" spans="2:21" ht="13.5" thickBot="1">
      <c r="B29" s="41"/>
      <c r="C29" s="40"/>
      <c r="D29" s="40"/>
      <c r="E29" s="40"/>
      <c r="F29" s="60">
        <f>SUM(C28:F28)</f>
        <v>537</v>
      </c>
      <c r="G29" s="41"/>
      <c r="H29" s="36"/>
      <c r="I29" s="41"/>
      <c r="J29" s="40"/>
      <c r="K29" s="40"/>
      <c r="L29" s="40"/>
      <c r="M29" s="60">
        <f>SUM(J28:M28)</f>
        <v>910</v>
      </c>
      <c r="N29" s="44"/>
      <c r="O29" s="1"/>
      <c r="P29" s="37"/>
      <c r="Q29" s="44"/>
      <c r="R29" s="44"/>
      <c r="S29" s="44"/>
      <c r="T29" s="113"/>
      <c r="U29" s="111"/>
    </row>
    <row r="30" spans="2:21" ht="12.75">
      <c r="B30" s="39"/>
      <c r="C30" s="40"/>
      <c r="D30" s="40"/>
      <c r="E30" s="40"/>
      <c r="F30" s="40"/>
      <c r="G30" s="41"/>
      <c r="H30" s="41"/>
      <c r="I30" s="39"/>
      <c r="J30" s="40"/>
      <c r="K30" s="40"/>
      <c r="L30" s="40"/>
      <c r="M30" s="40"/>
      <c r="N30" s="40"/>
      <c r="O30" s="37"/>
      <c r="P30" s="140"/>
      <c r="Q30" s="37"/>
      <c r="R30" s="37"/>
      <c r="S30" s="111"/>
      <c r="T30" s="111"/>
      <c r="U30" s="111"/>
    </row>
    <row r="31" spans="1:20" ht="12.75">
      <c r="A31" s="1"/>
      <c r="B31" s="110"/>
      <c r="C31" s="44"/>
      <c r="D31" s="1"/>
      <c r="E31" s="111"/>
      <c r="F31" s="1"/>
      <c r="G31" s="37"/>
      <c r="H31" s="1"/>
      <c r="I31" s="110"/>
      <c r="J31" s="44"/>
      <c r="K31" s="1"/>
      <c r="L31" s="111"/>
      <c r="M31" s="1"/>
      <c r="N31" s="44"/>
      <c r="O31" s="1"/>
      <c r="P31" s="110"/>
      <c r="Q31" s="44"/>
      <c r="R31" s="1"/>
      <c r="S31" s="111"/>
      <c r="T31" s="1"/>
    </row>
    <row r="32" spans="1:20" ht="12.75">
      <c r="A32" s="1"/>
      <c r="B32" s="37"/>
      <c r="C32" s="44"/>
      <c r="D32" s="44"/>
      <c r="E32" s="44"/>
      <c r="F32" s="44"/>
      <c r="G32" s="37"/>
      <c r="H32" s="1"/>
      <c r="I32" s="37"/>
      <c r="J32" s="44"/>
      <c r="K32" s="44"/>
      <c r="L32" s="44"/>
      <c r="M32" s="44"/>
      <c r="N32" s="44"/>
      <c r="O32" s="1"/>
      <c r="P32" s="37"/>
      <c r="Q32" s="44"/>
      <c r="R32" s="44"/>
      <c r="S32" s="44"/>
      <c r="T32" s="44"/>
    </row>
    <row r="33" spans="1:20" ht="12.75">
      <c r="A33" s="1"/>
      <c r="B33" s="44"/>
      <c r="C33" s="44"/>
      <c r="D33" s="44"/>
      <c r="E33" s="44"/>
      <c r="F33" s="44"/>
      <c r="G33" s="37"/>
      <c r="H33" s="1"/>
      <c r="I33" s="44"/>
      <c r="J33" s="44"/>
      <c r="K33" s="44"/>
      <c r="L33" s="44"/>
      <c r="M33" s="44"/>
      <c r="N33" s="44"/>
      <c r="O33" s="1"/>
      <c r="P33" s="112"/>
      <c r="Q33" s="44"/>
      <c r="R33" s="44"/>
      <c r="S33" s="44"/>
      <c r="T33" s="44"/>
    </row>
    <row r="34" spans="1:20" ht="12.75">
      <c r="A34" s="1"/>
      <c r="B34" s="37"/>
      <c r="C34" s="44"/>
      <c r="D34" s="44"/>
      <c r="E34" s="44"/>
      <c r="F34" s="44"/>
      <c r="G34" s="37"/>
      <c r="H34" s="1"/>
      <c r="I34" s="37"/>
      <c r="J34" s="44"/>
      <c r="K34" s="44"/>
      <c r="L34" s="44"/>
      <c r="M34" s="44"/>
      <c r="N34" s="44"/>
      <c r="O34" s="1"/>
      <c r="P34" s="37"/>
      <c r="Q34" s="44"/>
      <c r="R34" s="44"/>
      <c r="S34" s="44"/>
      <c r="T34" s="44"/>
    </row>
    <row r="35" spans="1:20" ht="12.75">
      <c r="A35" s="1"/>
      <c r="B35" s="37"/>
      <c r="C35" s="44"/>
      <c r="D35" s="44"/>
      <c r="E35" s="44"/>
      <c r="F35" s="44"/>
      <c r="G35" s="37"/>
      <c r="H35" s="1"/>
      <c r="I35" s="37"/>
      <c r="J35" s="44"/>
      <c r="K35" s="44"/>
      <c r="L35" s="44"/>
      <c r="M35" s="44"/>
      <c r="N35" s="44"/>
      <c r="O35" s="1"/>
      <c r="P35" s="37"/>
      <c r="Q35" s="44"/>
      <c r="R35" s="44"/>
      <c r="S35" s="44"/>
      <c r="T35" s="44"/>
    </row>
    <row r="36" spans="1:20" ht="12.75">
      <c r="A36" s="1"/>
      <c r="B36" s="37"/>
      <c r="C36" s="44"/>
      <c r="D36" s="44"/>
      <c r="E36" s="44"/>
      <c r="F36" s="44"/>
      <c r="G36" s="37"/>
      <c r="H36" s="1"/>
      <c r="I36" s="37"/>
      <c r="J36" s="44"/>
      <c r="K36" s="44"/>
      <c r="L36" s="44"/>
      <c r="M36" s="44"/>
      <c r="N36" s="44"/>
      <c r="O36" s="1"/>
      <c r="P36" s="37"/>
      <c r="Q36" s="44"/>
      <c r="R36" s="44"/>
      <c r="S36" s="44"/>
      <c r="T36" s="44"/>
    </row>
    <row r="37" spans="1:20" ht="12.75">
      <c r="A37" s="1"/>
      <c r="B37" s="37"/>
      <c r="C37" s="44"/>
      <c r="D37" s="44"/>
      <c r="E37" s="44"/>
      <c r="F37" s="44"/>
      <c r="G37" s="37"/>
      <c r="H37" s="1"/>
      <c r="I37" s="37"/>
      <c r="J37" s="44"/>
      <c r="K37" s="44"/>
      <c r="L37" s="44"/>
      <c r="M37" s="44"/>
      <c r="N37" s="44"/>
      <c r="O37" s="1"/>
      <c r="P37" s="37"/>
      <c r="Q37" s="44"/>
      <c r="R37" s="44"/>
      <c r="S37" s="44"/>
      <c r="T37" s="44"/>
    </row>
    <row r="38" spans="1:20" ht="12.75">
      <c r="A38" s="1"/>
      <c r="B38" s="37"/>
      <c r="C38" s="44"/>
      <c r="D38" s="44"/>
      <c r="E38" s="44"/>
      <c r="F38" s="113"/>
      <c r="G38" s="37"/>
      <c r="H38" s="1"/>
      <c r="I38" s="37"/>
      <c r="J38" s="44"/>
      <c r="K38" s="44"/>
      <c r="L38" s="44"/>
      <c r="M38" s="113"/>
      <c r="N38" s="44"/>
      <c r="O38" s="1"/>
      <c r="P38" s="37"/>
      <c r="Q38" s="44"/>
      <c r="R38" s="44"/>
      <c r="S38" s="44"/>
      <c r="T38" s="113"/>
    </row>
    <row r="39" spans="1:20" s="107" customFormat="1" ht="11.25">
      <c r="A39" s="106"/>
      <c r="C39" s="47"/>
      <c r="D39" s="47"/>
      <c r="E39" s="47"/>
      <c r="F39" s="47"/>
      <c r="H39" s="106"/>
      <c r="J39" s="47"/>
      <c r="K39" s="47"/>
      <c r="L39" s="47"/>
      <c r="M39" s="47"/>
      <c r="N39" s="47"/>
      <c r="O39" s="106"/>
      <c r="Q39" s="47"/>
      <c r="R39" s="47"/>
      <c r="S39" s="47"/>
      <c r="T39" s="47"/>
    </row>
    <row r="40" spans="1:20" s="107" customFormat="1" ht="11.25">
      <c r="A40" s="106"/>
      <c r="C40" s="47"/>
      <c r="D40" s="47"/>
      <c r="E40" s="47"/>
      <c r="F40" s="47"/>
      <c r="H40" s="106"/>
      <c r="J40" s="47"/>
      <c r="K40" s="47"/>
      <c r="L40" s="47"/>
      <c r="M40" s="47"/>
      <c r="N40" s="47"/>
      <c r="O40" s="106"/>
      <c r="Q40" s="47"/>
      <c r="R40" s="47"/>
      <c r="S40" s="47"/>
      <c r="T40" s="47"/>
    </row>
    <row r="41" spans="1:20" s="107" customFormat="1" ht="11.25">
      <c r="A41" s="106"/>
      <c r="C41" s="47"/>
      <c r="D41" s="47"/>
      <c r="E41" s="47"/>
      <c r="F41" s="47"/>
      <c r="H41" s="106"/>
      <c r="J41" s="47"/>
      <c r="K41" s="47"/>
      <c r="L41" s="47"/>
      <c r="M41" s="47"/>
      <c r="N41" s="47"/>
      <c r="O41" s="106"/>
      <c r="Q41" s="47"/>
      <c r="R41" s="47"/>
      <c r="S41" s="47"/>
      <c r="T41" s="47"/>
    </row>
    <row r="42" spans="1:20" s="107" customFormat="1" ht="11.25">
      <c r="A42" s="106"/>
      <c r="C42" s="47"/>
      <c r="D42" s="47"/>
      <c r="E42" s="47"/>
      <c r="F42" s="47"/>
      <c r="H42" s="106"/>
      <c r="J42" s="47"/>
      <c r="K42" s="47"/>
      <c r="L42" s="47"/>
      <c r="M42" s="47"/>
      <c r="N42" s="47"/>
      <c r="O42" s="106"/>
      <c r="Q42" s="47"/>
      <c r="R42" s="47"/>
      <c r="S42" s="47"/>
      <c r="T42" s="47"/>
    </row>
    <row r="43" spans="1:20" s="107" customFormat="1" ht="11.25">
      <c r="A43" s="106"/>
      <c r="C43" s="47"/>
      <c r="D43" s="47"/>
      <c r="E43" s="47"/>
      <c r="F43" s="47"/>
      <c r="H43" s="106"/>
      <c r="J43" s="47"/>
      <c r="K43" s="47"/>
      <c r="L43" s="47"/>
      <c r="M43" s="47"/>
      <c r="N43" s="47"/>
      <c r="O43" s="106"/>
      <c r="Q43" s="47"/>
      <c r="R43" s="47"/>
      <c r="S43" s="47"/>
      <c r="T43" s="47"/>
    </row>
    <row r="44" spans="1:20" s="107" customFormat="1" ht="11.25">
      <c r="A44" s="106"/>
      <c r="C44" s="47"/>
      <c r="D44" s="47"/>
      <c r="E44" s="47"/>
      <c r="F44" s="106"/>
      <c r="H44" s="106"/>
      <c r="J44" s="47"/>
      <c r="K44" s="47"/>
      <c r="L44" s="47"/>
      <c r="M44" s="106"/>
      <c r="N44" s="47"/>
      <c r="O44" s="106"/>
      <c r="Q44" s="47"/>
      <c r="R44" s="47"/>
      <c r="S44" s="47"/>
      <c r="T44" s="106"/>
    </row>
    <row r="45" spans="1:20" s="107" customFormat="1" ht="11.25">
      <c r="A45" s="106"/>
      <c r="B45" s="106"/>
      <c r="C45" s="47"/>
      <c r="D45" s="47"/>
      <c r="E45" s="47"/>
      <c r="F45" s="47"/>
      <c r="H45" s="106"/>
      <c r="I45" s="106"/>
      <c r="J45" s="47"/>
      <c r="K45" s="47"/>
      <c r="L45" s="47"/>
      <c r="M45" s="47"/>
      <c r="N45" s="47"/>
      <c r="O45" s="106"/>
      <c r="Q45" s="47"/>
      <c r="R45" s="47"/>
      <c r="S45" s="47"/>
      <c r="T45" s="47"/>
    </row>
    <row r="46" spans="1:14" s="107" customFormat="1" ht="11.25">
      <c r="A46" s="106"/>
      <c r="B46" s="108"/>
      <c r="C46" s="47"/>
      <c r="D46" s="1"/>
      <c r="E46" s="106"/>
      <c r="F46" s="106"/>
      <c r="H46" s="106"/>
      <c r="I46" s="108"/>
      <c r="J46" s="47"/>
      <c r="K46" s="1"/>
      <c r="L46" s="106"/>
      <c r="M46" s="106"/>
      <c r="N46" s="47"/>
    </row>
    <row r="47" spans="1:14" s="107" customFormat="1" ht="11.25">
      <c r="A47" s="106"/>
      <c r="C47" s="47"/>
      <c r="D47" s="47"/>
      <c r="E47" s="47"/>
      <c r="F47" s="47"/>
      <c r="H47" s="106"/>
      <c r="J47" s="47"/>
      <c r="K47" s="47"/>
      <c r="L47" s="47"/>
      <c r="M47" s="47"/>
      <c r="N47" s="47"/>
    </row>
    <row r="48" spans="1:14" s="107" customFormat="1" ht="11.25">
      <c r="A48" s="106"/>
      <c r="C48" s="47"/>
      <c r="D48" s="47"/>
      <c r="E48" s="47"/>
      <c r="F48" s="47"/>
      <c r="H48" s="106"/>
      <c r="J48" s="47"/>
      <c r="K48" s="47"/>
      <c r="L48" s="47"/>
      <c r="M48" s="47"/>
      <c r="N48" s="47"/>
    </row>
    <row r="49" spans="1:14" s="107" customFormat="1" ht="11.25">
      <c r="A49" s="106"/>
      <c r="C49" s="47"/>
      <c r="D49" s="47"/>
      <c r="E49" s="47"/>
      <c r="F49" s="47"/>
      <c r="H49" s="106"/>
      <c r="J49" s="47"/>
      <c r="K49" s="47"/>
      <c r="L49" s="47"/>
      <c r="M49" s="47"/>
      <c r="N49" s="47"/>
    </row>
    <row r="50" spans="1:14" s="107" customFormat="1" ht="11.25">
      <c r="A50" s="106"/>
      <c r="C50" s="47"/>
      <c r="D50" s="47"/>
      <c r="E50" s="47"/>
      <c r="F50" s="47"/>
      <c r="H50" s="106"/>
      <c r="J50" s="47"/>
      <c r="K50" s="47"/>
      <c r="L50" s="47"/>
      <c r="M50" s="47"/>
      <c r="N50" s="47"/>
    </row>
    <row r="51" spans="1:14" s="109" customFormat="1" ht="12.75">
      <c r="A51" s="106"/>
      <c r="B51" s="107"/>
      <c r="C51" s="47"/>
      <c r="D51" s="47"/>
      <c r="E51" s="47"/>
      <c r="F51" s="47"/>
      <c r="G51" s="107"/>
      <c r="H51" s="106"/>
      <c r="I51" s="107"/>
      <c r="J51" s="47"/>
      <c r="K51" s="47"/>
      <c r="L51" s="47"/>
      <c r="M51" s="47"/>
      <c r="N51" s="47"/>
    </row>
    <row r="52" spans="1:14" s="109" customFormat="1" ht="12.75">
      <c r="A52" s="106"/>
      <c r="B52" s="107"/>
      <c r="C52" s="47"/>
      <c r="D52" s="47"/>
      <c r="E52" s="47"/>
      <c r="F52" s="106"/>
      <c r="G52" s="107"/>
      <c r="H52" s="106"/>
      <c r="I52" s="107"/>
      <c r="J52" s="47"/>
      <c r="K52" s="47"/>
      <c r="L52" s="47"/>
      <c r="M52" s="106"/>
      <c r="N52" s="47"/>
    </row>
    <row r="53" spans="1:20" s="46" customFormat="1" ht="12.75">
      <c r="A53" s="48"/>
      <c r="B53" s="49"/>
      <c r="C53" s="49"/>
      <c r="D53" s="49"/>
      <c r="E53" s="48"/>
      <c r="F53" s="48"/>
      <c r="G53" s="49"/>
      <c r="H53" s="49"/>
      <c r="I53" s="49"/>
      <c r="J53" s="49"/>
      <c r="K53" s="48"/>
      <c r="L53" s="48"/>
      <c r="M53" s="48"/>
      <c r="N53" s="48"/>
      <c r="O53" s="48"/>
      <c r="P53" s="50"/>
      <c r="Q53" s="51"/>
      <c r="R53" s="51"/>
      <c r="S53" s="51"/>
      <c r="T53" s="51"/>
    </row>
  </sheetData>
  <sheetProtection/>
  <mergeCells count="1">
    <mergeCell ref="A1:T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7"/>
  <sheetViews>
    <sheetView showGridLines="0" showRowColHeaders="0" zoomScalePageLayoutView="0" workbookViewId="0" topLeftCell="A1">
      <selection activeCell="B4" sqref="B4:Q4"/>
    </sheetView>
  </sheetViews>
  <sheetFormatPr defaultColWidth="9.140625" defaultRowHeight="12.75"/>
  <cols>
    <col min="1" max="1" width="1.57421875" style="146" customWidth="1"/>
    <col min="2" max="2" width="2.57421875" style="146" customWidth="1"/>
    <col min="3" max="3" width="20.57421875" style="146" customWidth="1"/>
    <col min="4" max="7" width="5.421875" style="146" customWidth="1"/>
    <col min="8" max="8" width="5.7109375" style="146" customWidth="1"/>
    <col min="9" max="9" width="6.00390625" style="146" customWidth="1"/>
    <col min="10" max="11" width="5.57421875" style="146" customWidth="1"/>
    <col min="12" max="13" width="5.7109375" style="146" customWidth="1"/>
    <col min="14" max="14" width="6.421875" style="146" customWidth="1"/>
    <col min="15" max="23" width="5.8515625" style="146" customWidth="1"/>
    <col min="24" max="25" width="5.7109375" style="146" customWidth="1"/>
    <col min="26" max="16384" width="9.140625" style="146" customWidth="1"/>
  </cols>
  <sheetData>
    <row r="1" spans="1:25" ht="12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ht="13.5" thickBot="1"/>
    <row r="3" spans="2:25" ht="23.25" thickBot="1">
      <c r="B3" s="211" t="s">
        <v>248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  <c r="R3" s="147"/>
      <c r="S3" s="148"/>
      <c r="T3" s="145"/>
      <c r="U3" s="145"/>
      <c r="V3" s="145"/>
      <c r="W3" s="145"/>
      <c r="X3" s="145"/>
      <c r="Y3" s="145"/>
    </row>
    <row r="4" spans="2:25" ht="16.5" thickBot="1"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149"/>
      <c r="S4" s="145"/>
      <c r="T4" s="145"/>
      <c r="U4" s="145"/>
      <c r="V4" s="145"/>
      <c r="W4" s="145"/>
      <c r="X4" s="145"/>
      <c r="Y4" s="145"/>
    </row>
    <row r="5" spans="2:25" ht="16.5" thickBot="1">
      <c r="B5" s="215" t="s">
        <v>231</v>
      </c>
      <c r="C5" s="216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1"/>
      <c r="R5" s="151"/>
      <c r="S5" s="152"/>
      <c r="T5" s="152"/>
      <c r="U5" s="152"/>
      <c r="V5" s="152"/>
      <c r="W5" s="152"/>
      <c r="X5" s="145"/>
      <c r="Y5" s="145"/>
    </row>
    <row r="6" spans="2:25" ht="13.5" thickBot="1">
      <c r="B6" s="217"/>
      <c r="C6" s="218"/>
      <c r="D6" s="219"/>
      <c r="E6" s="220"/>
      <c r="F6" s="153"/>
      <c r="G6" s="153"/>
      <c r="H6" s="221">
        <v>2006</v>
      </c>
      <c r="I6" s="221"/>
      <c r="J6" s="153"/>
      <c r="K6" s="154"/>
      <c r="L6" s="153"/>
      <c r="M6" s="153"/>
      <c r="N6" s="220"/>
      <c r="O6" s="220"/>
      <c r="P6" s="220">
        <v>2007</v>
      </c>
      <c r="Q6" s="220"/>
      <c r="R6" s="155"/>
      <c r="S6" s="156"/>
      <c r="T6" s="156"/>
      <c r="U6" s="156"/>
      <c r="V6" s="156"/>
      <c r="W6" s="157"/>
      <c r="X6" s="145"/>
      <c r="Y6" s="145"/>
    </row>
    <row r="7" spans="2:25" ht="18" customHeight="1">
      <c r="B7" s="205" t="s">
        <v>232</v>
      </c>
      <c r="C7" s="206"/>
      <c r="D7" s="201" t="s">
        <v>233</v>
      </c>
      <c r="E7" s="202"/>
      <c r="F7" s="209" t="s">
        <v>234</v>
      </c>
      <c r="G7" s="210"/>
      <c r="H7" s="201" t="s">
        <v>235</v>
      </c>
      <c r="I7" s="202"/>
      <c r="J7" s="201" t="s">
        <v>236</v>
      </c>
      <c r="K7" s="202"/>
      <c r="L7" s="201" t="s">
        <v>237</v>
      </c>
      <c r="M7" s="202"/>
      <c r="N7" s="201" t="s">
        <v>238</v>
      </c>
      <c r="O7" s="202"/>
      <c r="P7" s="201" t="s">
        <v>239</v>
      </c>
      <c r="Q7" s="202"/>
      <c r="R7" s="201" t="s">
        <v>240</v>
      </c>
      <c r="S7" s="202"/>
      <c r="T7" s="201" t="s">
        <v>241</v>
      </c>
      <c r="U7" s="202"/>
      <c r="V7" s="201" t="s">
        <v>242</v>
      </c>
      <c r="W7" s="202"/>
      <c r="X7" s="203" t="s">
        <v>243</v>
      </c>
      <c r="Y7" s="204"/>
    </row>
    <row r="8" spans="2:25" ht="12.75">
      <c r="B8" s="207"/>
      <c r="C8" s="208"/>
      <c r="D8" s="158" t="s">
        <v>244</v>
      </c>
      <c r="E8" s="159" t="s">
        <v>139</v>
      </c>
      <c r="F8" s="160" t="s">
        <v>244</v>
      </c>
      <c r="G8" s="161" t="s">
        <v>139</v>
      </c>
      <c r="H8" s="158" t="s">
        <v>244</v>
      </c>
      <c r="I8" s="159" t="s">
        <v>139</v>
      </c>
      <c r="J8" s="158" t="s">
        <v>244</v>
      </c>
      <c r="K8" s="159" t="s">
        <v>139</v>
      </c>
      <c r="L8" s="158" t="s">
        <v>244</v>
      </c>
      <c r="M8" s="159" t="s">
        <v>139</v>
      </c>
      <c r="N8" s="158" t="s">
        <v>244</v>
      </c>
      <c r="O8" s="159" t="s">
        <v>139</v>
      </c>
      <c r="P8" s="158" t="s">
        <v>244</v>
      </c>
      <c r="Q8" s="159" t="s">
        <v>139</v>
      </c>
      <c r="R8" s="158" t="s">
        <v>244</v>
      </c>
      <c r="S8" s="159" t="s">
        <v>139</v>
      </c>
      <c r="T8" s="158" t="s">
        <v>244</v>
      </c>
      <c r="U8" s="159" t="s">
        <v>139</v>
      </c>
      <c r="V8" s="158" t="s">
        <v>244</v>
      </c>
      <c r="W8" s="159" t="s">
        <v>139</v>
      </c>
      <c r="X8" s="162" t="s">
        <v>244</v>
      </c>
      <c r="Y8" s="163" t="s">
        <v>139</v>
      </c>
    </row>
    <row r="9" spans="2:25" ht="12.75">
      <c r="B9" s="164" t="s">
        <v>4</v>
      </c>
      <c r="C9" s="165" t="s">
        <v>187</v>
      </c>
      <c r="D9" s="166">
        <v>414</v>
      </c>
      <c r="E9" s="167">
        <v>5</v>
      </c>
      <c r="F9" s="166">
        <v>415</v>
      </c>
      <c r="G9" s="167">
        <v>5</v>
      </c>
      <c r="H9" s="166">
        <v>389</v>
      </c>
      <c r="I9" s="167">
        <v>10</v>
      </c>
      <c r="J9" s="166">
        <v>414</v>
      </c>
      <c r="K9" s="167">
        <v>10</v>
      </c>
      <c r="L9" s="166">
        <v>387</v>
      </c>
      <c r="M9" s="167">
        <v>10</v>
      </c>
      <c r="N9" s="166">
        <v>421</v>
      </c>
      <c r="O9" s="167">
        <v>10</v>
      </c>
      <c r="P9" s="166">
        <v>440</v>
      </c>
      <c r="Q9" s="167">
        <v>7</v>
      </c>
      <c r="R9" s="166">
        <v>336</v>
      </c>
      <c r="S9" s="167">
        <v>7</v>
      </c>
      <c r="T9" s="166">
        <v>414</v>
      </c>
      <c r="U9" s="167">
        <v>10</v>
      </c>
      <c r="V9" s="166"/>
      <c r="W9" s="167"/>
      <c r="X9" s="185">
        <f aca="true" t="shared" si="0" ref="X9:X17">SUM(D9+F9+H9+J9+L9+N9+P9+R9+T9+V9)</f>
        <v>3630</v>
      </c>
      <c r="Y9" s="186">
        <f aca="true" t="shared" si="1" ref="Y9:Y17">SUM(E9+G9+I9+K9+M9+O9+Q9+S9+U9+W9)</f>
        <v>74</v>
      </c>
    </row>
    <row r="10" spans="2:25" ht="12.75">
      <c r="B10" s="181" t="s">
        <v>8</v>
      </c>
      <c r="C10" s="182" t="s">
        <v>245</v>
      </c>
      <c r="D10" s="183">
        <v>380</v>
      </c>
      <c r="E10" s="184">
        <v>8</v>
      </c>
      <c r="F10" s="183">
        <v>405</v>
      </c>
      <c r="G10" s="184">
        <v>8</v>
      </c>
      <c r="H10" s="183">
        <v>410</v>
      </c>
      <c r="I10" s="184">
        <v>8</v>
      </c>
      <c r="J10" s="183">
        <v>437</v>
      </c>
      <c r="K10" s="184">
        <v>8</v>
      </c>
      <c r="L10" s="183">
        <v>422</v>
      </c>
      <c r="M10" s="184">
        <v>8</v>
      </c>
      <c r="N10" s="183">
        <v>424</v>
      </c>
      <c r="O10" s="184">
        <v>8</v>
      </c>
      <c r="P10" s="183">
        <v>430</v>
      </c>
      <c r="Q10" s="184">
        <v>8</v>
      </c>
      <c r="R10" s="183">
        <v>315</v>
      </c>
      <c r="S10" s="184">
        <v>10</v>
      </c>
      <c r="T10" s="183">
        <v>429</v>
      </c>
      <c r="U10" s="184">
        <v>8</v>
      </c>
      <c r="V10" s="183"/>
      <c r="W10" s="184"/>
      <c r="X10" s="187">
        <f t="shared" si="0"/>
        <v>3652</v>
      </c>
      <c r="Y10" s="169">
        <f t="shared" si="1"/>
        <v>74</v>
      </c>
    </row>
    <row r="11" spans="2:25" ht="12.75">
      <c r="B11" s="164" t="s">
        <v>10</v>
      </c>
      <c r="C11" s="165" t="s">
        <v>83</v>
      </c>
      <c r="D11" s="166">
        <v>409</v>
      </c>
      <c r="E11" s="167">
        <v>6</v>
      </c>
      <c r="F11" s="166">
        <v>405</v>
      </c>
      <c r="G11" s="167">
        <v>8</v>
      </c>
      <c r="H11" s="166">
        <v>412</v>
      </c>
      <c r="I11" s="167">
        <v>7</v>
      </c>
      <c r="J11" s="166">
        <v>448</v>
      </c>
      <c r="K11" s="167">
        <v>7</v>
      </c>
      <c r="L11" s="166">
        <v>437</v>
      </c>
      <c r="M11" s="167">
        <v>7</v>
      </c>
      <c r="N11" s="166">
        <v>437</v>
      </c>
      <c r="O11" s="167">
        <v>7</v>
      </c>
      <c r="P11" s="166">
        <v>875</v>
      </c>
      <c r="Q11" s="167">
        <v>2</v>
      </c>
      <c r="R11" s="166">
        <v>321</v>
      </c>
      <c r="S11" s="167">
        <v>8</v>
      </c>
      <c r="T11" s="166">
        <v>452</v>
      </c>
      <c r="U11" s="167">
        <v>6</v>
      </c>
      <c r="V11" s="166"/>
      <c r="W11" s="167"/>
      <c r="X11" s="168">
        <f t="shared" si="0"/>
        <v>4196</v>
      </c>
      <c r="Y11" s="169">
        <f t="shared" si="1"/>
        <v>58</v>
      </c>
    </row>
    <row r="12" spans="2:25" ht="12.75">
      <c r="B12" s="164" t="s">
        <v>12</v>
      </c>
      <c r="C12" s="170" t="s">
        <v>182</v>
      </c>
      <c r="D12" s="166">
        <v>442</v>
      </c>
      <c r="E12" s="167">
        <v>3</v>
      </c>
      <c r="F12" s="166">
        <v>414</v>
      </c>
      <c r="G12" s="167">
        <v>6</v>
      </c>
      <c r="H12" s="166">
        <v>442</v>
      </c>
      <c r="I12" s="167">
        <v>6</v>
      </c>
      <c r="J12" s="166">
        <v>493</v>
      </c>
      <c r="K12" s="167">
        <v>5</v>
      </c>
      <c r="L12" s="166">
        <v>460</v>
      </c>
      <c r="M12" s="167">
        <v>5</v>
      </c>
      <c r="N12" s="166">
        <v>1305</v>
      </c>
      <c r="O12" s="167">
        <v>3</v>
      </c>
      <c r="P12" s="166">
        <v>423</v>
      </c>
      <c r="Q12" s="167">
        <v>10</v>
      </c>
      <c r="R12" s="166">
        <v>356</v>
      </c>
      <c r="S12" s="167">
        <v>5</v>
      </c>
      <c r="T12" s="166">
        <v>471</v>
      </c>
      <c r="U12" s="167">
        <v>4</v>
      </c>
      <c r="V12" s="166"/>
      <c r="W12" s="167"/>
      <c r="X12" s="168">
        <f t="shared" si="0"/>
        <v>4806</v>
      </c>
      <c r="Y12" s="169">
        <f t="shared" si="1"/>
        <v>47</v>
      </c>
    </row>
    <row r="13" spans="2:25" ht="12.75">
      <c r="B13" s="171" t="s">
        <v>13</v>
      </c>
      <c r="C13" s="170" t="s">
        <v>177</v>
      </c>
      <c r="D13" s="166">
        <v>432</v>
      </c>
      <c r="E13" s="167">
        <v>4</v>
      </c>
      <c r="F13" s="166">
        <v>474</v>
      </c>
      <c r="G13" s="167">
        <v>4</v>
      </c>
      <c r="H13" s="166">
        <v>471</v>
      </c>
      <c r="I13" s="167">
        <v>5</v>
      </c>
      <c r="J13" s="166">
        <v>515</v>
      </c>
      <c r="K13" s="167">
        <v>4</v>
      </c>
      <c r="L13" s="166">
        <v>457</v>
      </c>
      <c r="M13" s="167">
        <v>6</v>
      </c>
      <c r="N13" s="166">
        <v>846</v>
      </c>
      <c r="O13" s="167">
        <v>4</v>
      </c>
      <c r="P13" s="166">
        <v>490</v>
      </c>
      <c r="Q13" s="167">
        <v>5</v>
      </c>
      <c r="R13" s="166">
        <v>368</v>
      </c>
      <c r="S13" s="167">
        <v>4</v>
      </c>
      <c r="T13" s="166">
        <v>456</v>
      </c>
      <c r="U13" s="167">
        <v>5</v>
      </c>
      <c r="V13" s="166"/>
      <c r="W13" s="167"/>
      <c r="X13" s="168">
        <f t="shared" si="0"/>
        <v>4509</v>
      </c>
      <c r="Y13" s="169">
        <f t="shared" si="1"/>
        <v>41</v>
      </c>
    </row>
    <row r="14" spans="2:25" ht="12.75">
      <c r="B14" s="171" t="s">
        <v>15</v>
      </c>
      <c r="C14" s="170" t="s">
        <v>116</v>
      </c>
      <c r="D14" s="166">
        <v>2016</v>
      </c>
      <c r="E14" s="167">
        <v>0</v>
      </c>
      <c r="F14" s="166">
        <v>504</v>
      </c>
      <c r="G14" s="167">
        <v>3</v>
      </c>
      <c r="H14" s="166">
        <v>513</v>
      </c>
      <c r="I14" s="167">
        <v>4</v>
      </c>
      <c r="J14" s="166">
        <v>492</v>
      </c>
      <c r="K14" s="167">
        <v>6</v>
      </c>
      <c r="L14" s="166">
        <v>471</v>
      </c>
      <c r="M14" s="167">
        <v>4</v>
      </c>
      <c r="N14" s="166">
        <v>534</v>
      </c>
      <c r="O14" s="167">
        <v>5</v>
      </c>
      <c r="P14" s="166">
        <v>521</v>
      </c>
      <c r="Q14" s="167">
        <v>4</v>
      </c>
      <c r="R14" s="166">
        <v>1512</v>
      </c>
      <c r="S14" s="167">
        <v>0</v>
      </c>
      <c r="T14" s="166">
        <v>910</v>
      </c>
      <c r="U14" s="167">
        <v>2</v>
      </c>
      <c r="V14" s="166"/>
      <c r="W14" s="167"/>
      <c r="X14" s="168">
        <f t="shared" si="0"/>
        <v>7473</v>
      </c>
      <c r="Y14" s="169">
        <f t="shared" si="1"/>
        <v>28</v>
      </c>
    </row>
    <row r="15" spans="2:25" ht="12.75">
      <c r="B15" s="171" t="s">
        <v>17</v>
      </c>
      <c r="C15" s="170" t="s">
        <v>190</v>
      </c>
      <c r="D15" s="166">
        <v>1220</v>
      </c>
      <c r="E15" s="167">
        <v>1</v>
      </c>
      <c r="F15" s="166">
        <v>1208</v>
      </c>
      <c r="G15" s="167">
        <v>1</v>
      </c>
      <c r="H15" s="166">
        <v>1215</v>
      </c>
      <c r="I15" s="167">
        <v>1</v>
      </c>
      <c r="J15" s="166">
        <v>855</v>
      </c>
      <c r="K15" s="167">
        <v>2</v>
      </c>
      <c r="L15" s="166">
        <v>2016</v>
      </c>
      <c r="M15" s="167">
        <v>0</v>
      </c>
      <c r="N15" s="166">
        <v>471</v>
      </c>
      <c r="O15" s="167">
        <v>6</v>
      </c>
      <c r="P15" s="166">
        <v>449</v>
      </c>
      <c r="Q15" s="167">
        <v>6</v>
      </c>
      <c r="R15" s="166">
        <v>340</v>
      </c>
      <c r="S15" s="167">
        <v>6</v>
      </c>
      <c r="T15" s="166">
        <v>451</v>
      </c>
      <c r="U15" s="167">
        <v>7</v>
      </c>
      <c r="V15" s="166"/>
      <c r="W15" s="167"/>
      <c r="X15" s="168">
        <f t="shared" si="0"/>
        <v>8225</v>
      </c>
      <c r="Y15" s="169">
        <f t="shared" si="1"/>
        <v>30</v>
      </c>
    </row>
    <row r="16" spans="2:25" ht="12.75">
      <c r="B16" s="171" t="s">
        <v>19</v>
      </c>
      <c r="C16" s="170" t="s">
        <v>246</v>
      </c>
      <c r="D16" s="166">
        <v>587</v>
      </c>
      <c r="E16" s="167">
        <v>2</v>
      </c>
      <c r="F16" s="166">
        <v>551</v>
      </c>
      <c r="G16" s="167">
        <v>2</v>
      </c>
      <c r="H16" s="166">
        <v>551</v>
      </c>
      <c r="I16" s="167">
        <v>3</v>
      </c>
      <c r="J16" s="166">
        <v>585</v>
      </c>
      <c r="K16" s="167">
        <v>3</v>
      </c>
      <c r="L16" s="166">
        <v>2016</v>
      </c>
      <c r="M16" s="167">
        <v>0</v>
      </c>
      <c r="N16" s="166">
        <v>2016</v>
      </c>
      <c r="O16" s="167">
        <v>0</v>
      </c>
      <c r="P16" s="166">
        <v>590</v>
      </c>
      <c r="Q16" s="167">
        <v>3</v>
      </c>
      <c r="R16" s="166">
        <v>1512</v>
      </c>
      <c r="S16" s="167">
        <v>0</v>
      </c>
      <c r="T16" s="166">
        <v>537</v>
      </c>
      <c r="U16" s="167">
        <v>3</v>
      </c>
      <c r="V16" s="166"/>
      <c r="W16" s="167"/>
      <c r="X16" s="168">
        <f t="shared" si="0"/>
        <v>8945</v>
      </c>
      <c r="Y16" s="169">
        <f t="shared" si="1"/>
        <v>16</v>
      </c>
    </row>
    <row r="17" spans="1:25" ht="13.5" thickBot="1">
      <c r="A17" s="172"/>
      <c r="B17" s="173" t="s">
        <v>20</v>
      </c>
      <c r="C17" s="174" t="s">
        <v>45</v>
      </c>
      <c r="D17" s="175">
        <v>2016</v>
      </c>
      <c r="E17" s="176">
        <v>0</v>
      </c>
      <c r="F17" s="175">
        <v>2016</v>
      </c>
      <c r="G17" s="176">
        <v>0</v>
      </c>
      <c r="H17" s="175">
        <v>897</v>
      </c>
      <c r="I17" s="176">
        <v>2</v>
      </c>
      <c r="J17" s="175">
        <v>2016</v>
      </c>
      <c r="K17" s="176">
        <v>0</v>
      </c>
      <c r="L17" s="175">
        <v>2016</v>
      </c>
      <c r="M17" s="176">
        <v>0</v>
      </c>
      <c r="N17" s="175">
        <v>2016</v>
      </c>
      <c r="O17" s="176">
        <v>0</v>
      </c>
      <c r="P17" s="175">
        <v>2016</v>
      </c>
      <c r="Q17" s="176">
        <v>0</v>
      </c>
      <c r="R17" s="175">
        <v>1512</v>
      </c>
      <c r="S17" s="176">
        <v>0</v>
      </c>
      <c r="T17" s="175">
        <v>2016</v>
      </c>
      <c r="U17" s="176">
        <v>0</v>
      </c>
      <c r="V17" s="175"/>
      <c r="W17" s="176"/>
      <c r="X17" s="177">
        <f t="shared" si="0"/>
        <v>16521</v>
      </c>
      <c r="Y17" s="178">
        <f t="shared" si="1"/>
        <v>2</v>
      </c>
    </row>
    <row r="18" spans="1:31" ht="12.75">
      <c r="A18" s="179"/>
      <c r="Z18" s="179"/>
      <c r="AA18" s="179"/>
      <c r="AB18" s="179"/>
      <c r="AC18" s="179"/>
      <c r="AD18" s="179"/>
      <c r="AE18" s="179"/>
    </row>
    <row r="19" spans="1:31" ht="12.75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</row>
    <row r="20" spans="1:3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80" t="s">
        <v>247</v>
      </c>
      <c r="Z20" s="179"/>
      <c r="AA20" s="179"/>
      <c r="AB20" s="179"/>
      <c r="AC20" s="179"/>
      <c r="AD20" s="179"/>
      <c r="AE20" s="179"/>
    </row>
    <row r="21" spans="1:31" ht="12.75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</row>
    <row r="22" spans="1:31" ht="12.75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</row>
    <row r="23" spans="1:31" ht="12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</row>
    <row r="24" spans="1:31" ht="12.75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</row>
    <row r="25" spans="1:31" ht="12.75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</row>
    <row r="26" spans="1:31" ht="12.7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</row>
    <row r="27" spans="1:31" ht="12.7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</row>
    <row r="28" spans="1:31" ht="12.7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</row>
    <row r="29" spans="1:31" ht="12.7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</row>
    <row r="30" spans="1:3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</row>
    <row r="31" spans="1:31" ht="12.7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</row>
    <row r="32" spans="1:31" ht="12.7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</row>
    <row r="33" spans="1:31" ht="12.75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</row>
    <row r="34" spans="1:31" ht="12.75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</row>
    <row r="35" spans="1:31" ht="12.75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</row>
    <row r="36" spans="1:31" ht="12.7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</row>
    <row r="37" spans="1:31" ht="12.7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</row>
    <row r="38" spans="1:31" ht="12.7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</row>
    <row r="39" spans="1:31" ht="12.7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</row>
    <row r="40" spans="1:3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</row>
    <row r="41" spans="1:31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</row>
    <row r="42" spans="1:31" ht="12.75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</row>
    <row r="43" spans="1:31" ht="12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</row>
    <row r="44" spans="1:31" ht="12.75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</row>
    <row r="45" spans="1:31" ht="12.75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</row>
    <row r="46" spans="1:31" ht="12.75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</row>
    <row r="47" spans="1:31" ht="12.75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</row>
    <row r="48" spans="1:31" ht="12.7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</row>
    <row r="49" spans="1:31" ht="12.7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</row>
    <row r="50" spans="1:31" ht="12.7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</row>
    <row r="51" spans="1:31" ht="12.7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</row>
    <row r="52" spans="1:31" ht="12.7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</row>
    <row r="53" spans="1:31" ht="12.7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</row>
    <row r="54" spans="1:31" ht="12.7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</row>
    <row r="55" spans="1:31" ht="12.7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</row>
    <row r="56" spans="1:31" ht="12.7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</row>
    <row r="57" spans="1:31" ht="12.7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</row>
    <row r="58" spans="1:31" ht="12.7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</row>
    <row r="59" spans="1:31" ht="12.7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</row>
    <row r="60" spans="1:31" ht="12.7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</row>
    <row r="61" spans="1:31" ht="12.7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</row>
    <row r="62" spans="1:31" ht="12.7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</row>
    <row r="63" spans="1:31" ht="12.7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</row>
    <row r="64" spans="1:31" ht="12.7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</row>
    <row r="65" spans="1:31" ht="12.7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</row>
    <row r="66" spans="1:31" ht="12.7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</row>
    <row r="67" spans="1:31" ht="12.7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</row>
    <row r="68" spans="1:31" ht="12.7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</row>
    <row r="69" spans="1:31" ht="12.7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</row>
    <row r="70" spans="1:31" ht="12.7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</row>
    <row r="71" spans="1:31" ht="12.7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</row>
    <row r="72" spans="1:31" ht="12.7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</row>
    <row r="73" spans="1:31" ht="12.7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</row>
    <row r="74" spans="1:31" ht="12.7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</row>
    <row r="75" spans="1:31" ht="12.7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</row>
    <row r="76" spans="1:31" ht="12.7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</row>
    <row r="77" spans="1:31" ht="12.7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</row>
    <row r="78" spans="1:31" ht="12.7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</row>
    <row r="79" spans="1:31" ht="12.7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31" ht="12.7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31" ht="12.7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31" ht="12.7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31" ht="12.7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31" ht="12.7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31" ht="12.7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31" ht="12.7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31" ht="12.7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31" ht="12.7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31" ht="12.7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31" ht="12.7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31" ht="12.7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31" ht="12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31" ht="12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pans="1:31" ht="12.7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31" ht="12.7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</row>
    <row r="96" spans="1:31" ht="12.7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</row>
    <row r="97" spans="1:31" ht="12.7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</row>
    <row r="98" spans="1:31" ht="12.7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</row>
    <row r="99" spans="1:31" ht="12.7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</row>
    <row r="100" spans="1:31" ht="12.7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</row>
    <row r="101" spans="1:31" ht="12.7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</row>
    <row r="102" spans="1:31" ht="12.7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</row>
    <row r="103" spans="1:31" ht="12.7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</row>
    <row r="104" spans="1:31" ht="12.7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</row>
    <row r="105" spans="1:31" ht="12.7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</row>
    <row r="106" spans="1:31" ht="12.7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</row>
    <row r="107" spans="2:31" ht="12.75"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</row>
  </sheetData>
  <sheetProtection/>
  <mergeCells count="19">
    <mergeCell ref="H6:I6"/>
    <mergeCell ref="B7:C8"/>
    <mergeCell ref="D7:E7"/>
    <mergeCell ref="F7:G7"/>
    <mergeCell ref="H7:I7"/>
    <mergeCell ref="B3:Q3"/>
    <mergeCell ref="B4:Q4"/>
    <mergeCell ref="B5:C6"/>
    <mergeCell ref="D6:E6"/>
    <mergeCell ref="P6:Q6"/>
    <mergeCell ref="N6:O6"/>
    <mergeCell ref="R7:S7"/>
    <mergeCell ref="T7:U7"/>
    <mergeCell ref="V7:W7"/>
    <mergeCell ref="X7:Y7"/>
    <mergeCell ref="J7:K7"/>
    <mergeCell ref="L7:M7"/>
    <mergeCell ref="N7:O7"/>
    <mergeCell ref="P7:Q7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Y89"/>
  <sheetViews>
    <sheetView zoomScalePageLayoutView="0" workbookViewId="0" topLeftCell="A1">
      <selection activeCell="T2" sqref="T2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10" customWidth="1"/>
    <col min="6" max="6" width="4.7109375" style="2" customWidth="1"/>
    <col min="7" max="7" width="2.7109375" style="2" customWidth="1"/>
    <col min="8" max="11" width="3.7109375" style="0" customWidth="1"/>
    <col min="12" max="13" width="3.7109375" style="0" hidden="1" customWidth="1"/>
    <col min="14" max="17" width="3.7109375" style="0" hidden="1" customWidth="1" outlineLevel="1"/>
    <col min="18" max="18" width="5.7109375" style="0" customWidth="1" collapsed="1"/>
    <col min="19" max="19" width="5.7109375" style="0" customWidth="1"/>
    <col min="20" max="20" width="5.7109375" style="2" customWidth="1"/>
    <col min="21" max="23" width="5.7109375" style="0" customWidth="1"/>
  </cols>
  <sheetData>
    <row r="1" spans="1:21" ht="15">
      <c r="A1" s="9" t="s">
        <v>140</v>
      </c>
      <c r="R1" s="5" t="e">
        <f>VLOOKUP(1,#REF!,2,FALSE)</f>
        <v>#REF!</v>
      </c>
      <c r="S1" s="5" t="e">
        <f>VLOOKUP(1,#REF!,3,FALSE)</f>
        <v>#REF!</v>
      </c>
      <c r="T1" s="34" t="s">
        <v>139</v>
      </c>
      <c r="U1" s="5" t="s">
        <v>163</v>
      </c>
    </row>
    <row r="2" spans="1:23" ht="12.75">
      <c r="A2" s="4" t="s">
        <v>132</v>
      </c>
      <c r="B2" s="4" t="s">
        <v>137</v>
      </c>
      <c r="C2" s="4" t="s">
        <v>133</v>
      </c>
      <c r="D2" s="4" t="s">
        <v>134</v>
      </c>
      <c r="E2" s="4" t="s">
        <v>0</v>
      </c>
      <c r="F2" s="4" t="s">
        <v>3</v>
      </c>
      <c r="G2" s="4" t="s">
        <v>135</v>
      </c>
      <c r="H2" s="4" t="s">
        <v>4</v>
      </c>
      <c r="I2" s="4" t="s">
        <v>8</v>
      </c>
      <c r="J2" s="4" t="s">
        <v>10</v>
      </c>
      <c r="K2" s="4" t="s">
        <v>12</v>
      </c>
      <c r="L2" s="4" t="s">
        <v>13</v>
      </c>
      <c r="M2" s="4" t="s">
        <v>15</v>
      </c>
      <c r="N2" s="4" t="s">
        <v>17</v>
      </c>
      <c r="O2" s="4" t="s">
        <v>19</v>
      </c>
      <c r="P2" s="4" t="s">
        <v>20</v>
      </c>
      <c r="Q2" s="4" t="s">
        <v>22</v>
      </c>
      <c r="R2" s="4" t="s">
        <v>136</v>
      </c>
      <c r="S2" s="33" t="s">
        <v>138</v>
      </c>
      <c r="T2" s="35" t="e">
        <f>IF(ROUND(#REF!+(+$U$2-$S2)/#REF!,0)&gt;0,ROUND(#REF!+(+$U$2-$S2)/#REF!,0),0)</f>
        <v>#REF!</v>
      </c>
      <c r="U2" s="14" t="e">
        <f>SUM(INDEX(S3:S22,MATCH(A3,A3:A22),1):INDEX(S3:S22,MATCH(#REF!,A3:A22),1))/#REF!</f>
        <v>#REF!</v>
      </c>
      <c r="V2" s="4" t="s">
        <v>154</v>
      </c>
      <c r="W2" s="4" t="s">
        <v>155</v>
      </c>
    </row>
    <row r="3" spans="1:23" ht="13.5" thickBot="1">
      <c r="A3" s="16">
        <v>1</v>
      </c>
      <c r="B3" s="11" t="s">
        <v>94</v>
      </c>
      <c r="C3" s="11" t="s">
        <v>95</v>
      </c>
      <c r="D3" s="11" t="s">
        <v>68</v>
      </c>
      <c r="E3" s="115">
        <v>1852</v>
      </c>
      <c r="F3" s="32" t="s">
        <v>6</v>
      </c>
      <c r="G3" s="12">
        <v>1</v>
      </c>
      <c r="H3" s="89">
        <v>22</v>
      </c>
      <c r="I3" s="89">
        <v>21</v>
      </c>
      <c r="J3" s="90">
        <v>22</v>
      </c>
      <c r="K3" s="90">
        <v>22</v>
      </c>
      <c r="L3" s="90"/>
      <c r="M3" s="90"/>
      <c r="N3" s="90"/>
      <c r="O3" s="90"/>
      <c r="P3" s="90"/>
      <c r="Q3" s="90"/>
      <c r="R3" s="17">
        <f aca="true" t="shared" si="0" ref="R3:R34">SUM(H3:Q3)</f>
        <v>87</v>
      </c>
      <c r="S3" s="18">
        <f aca="true" t="shared" si="1" ref="S3:S34">+R3/COUNT(H3:Q3)</f>
        <v>21.75</v>
      </c>
      <c r="T3" s="35">
        <v>68</v>
      </c>
      <c r="U3" s="13">
        <f aca="true" t="shared" si="2" ref="U3:U9">+COUNT(H3:Q3)</f>
        <v>4</v>
      </c>
      <c r="V3" s="13">
        <f aca="true" t="shared" si="3" ref="V3:V9">MAX($H3:$Q3)-MIN($H3:$Q3)</f>
        <v>1</v>
      </c>
      <c r="W3" s="13">
        <f aca="true" t="shared" si="4" ref="W3:W9">LARGE($H3:$Q3,2)-SMALL($H3:$Q3,2)</f>
        <v>0</v>
      </c>
    </row>
    <row r="4" spans="1:23" ht="13.5" thickBot="1">
      <c r="A4" s="16">
        <v>2</v>
      </c>
      <c r="B4" s="11" t="s">
        <v>114</v>
      </c>
      <c r="C4" s="11" t="s">
        <v>42</v>
      </c>
      <c r="D4" s="11" t="s">
        <v>66</v>
      </c>
      <c r="E4" s="116">
        <v>2676</v>
      </c>
      <c r="F4" s="32" t="s">
        <v>98</v>
      </c>
      <c r="G4" s="12" t="s">
        <v>24</v>
      </c>
      <c r="H4" s="89">
        <v>20</v>
      </c>
      <c r="I4" s="89">
        <v>24</v>
      </c>
      <c r="J4" s="90">
        <v>23</v>
      </c>
      <c r="K4" s="90">
        <v>23</v>
      </c>
      <c r="L4" s="90"/>
      <c r="M4" s="90"/>
      <c r="N4" s="90"/>
      <c r="O4" s="90"/>
      <c r="P4" s="90"/>
      <c r="Q4" s="90"/>
      <c r="R4" s="17">
        <f t="shared" si="0"/>
        <v>90</v>
      </c>
      <c r="S4" s="18">
        <f t="shared" si="1"/>
        <v>22.5</v>
      </c>
      <c r="T4" s="35">
        <v>65</v>
      </c>
      <c r="U4" s="13">
        <f t="shared" si="2"/>
        <v>4</v>
      </c>
      <c r="V4" s="13">
        <f t="shared" si="3"/>
        <v>4</v>
      </c>
      <c r="W4" s="13">
        <f t="shared" si="4"/>
        <v>0</v>
      </c>
    </row>
    <row r="5" spans="1:23" ht="12.75">
      <c r="A5" s="16">
        <v>3</v>
      </c>
      <c r="B5" s="11" t="s">
        <v>102</v>
      </c>
      <c r="C5" s="11" t="s">
        <v>40</v>
      </c>
      <c r="D5" s="11" t="s">
        <v>68</v>
      </c>
      <c r="E5" s="117">
        <v>2176</v>
      </c>
      <c r="F5" s="32" t="s">
        <v>6</v>
      </c>
      <c r="G5" s="12">
        <v>2</v>
      </c>
      <c r="H5" s="89">
        <v>23</v>
      </c>
      <c r="I5" s="89">
        <v>21</v>
      </c>
      <c r="J5" s="90">
        <v>22</v>
      </c>
      <c r="K5" s="90">
        <v>25</v>
      </c>
      <c r="L5" s="90"/>
      <c r="M5" s="90"/>
      <c r="N5" s="90"/>
      <c r="O5" s="90"/>
      <c r="P5" s="90"/>
      <c r="Q5" s="90"/>
      <c r="R5" s="17">
        <f t="shared" si="0"/>
        <v>91</v>
      </c>
      <c r="S5" s="18">
        <f t="shared" si="1"/>
        <v>22.75</v>
      </c>
      <c r="T5" s="35">
        <v>64</v>
      </c>
      <c r="U5" s="13">
        <f t="shared" si="2"/>
        <v>4</v>
      </c>
      <c r="V5" s="13">
        <f t="shared" si="3"/>
        <v>4</v>
      </c>
      <c r="W5" s="13">
        <f t="shared" si="4"/>
        <v>1</v>
      </c>
    </row>
    <row r="6" spans="1:23" ht="12.75">
      <c r="A6" s="16">
        <v>4</v>
      </c>
      <c r="B6" s="11" t="s">
        <v>43</v>
      </c>
      <c r="C6" s="11" t="s">
        <v>44</v>
      </c>
      <c r="D6" s="11" t="s">
        <v>45</v>
      </c>
      <c r="E6" s="118">
        <v>434</v>
      </c>
      <c r="F6" s="32" t="s">
        <v>5</v>
      </c>
      <c r="G6" s="12">
        <v>1</v>
      </c>
      <c r="H6" s="89">
        <v>24</v>
      </c>
      <c r="I6" s="89">
        <v>23</v>
      </c>
      <c r="J6" s="90">
        <v>21</v>
      </c>
      <c r="K6" s="90">
        <v>23</v>
      </c>
      <c r="L6" s="90"/>
      <c r="M6" s="90"/>
      <c r="N6" s="90"/>
      <c r="O6" s="90"/>
      <c r="P6" s="90"/>
      <c r="Q6" s="90"/>
      <c r="R6" s="17">
        <f t="shared" si="0"/>
        <v>91</v>
      </c>
      <c r="S6" s="18">
        <f t="shared" si="1"/>
        <v>22.75</v>
      </c>
      <c r="T6" s="35">
        <v>64</v>
      </c>
      <c r="U6" s="13">
        <f t="shared" si="2"/>
        <v>4</v>
      </c>
      <c r="V6" s="13">
        <f t="shared" si="3"/>
        <v>3</v>
      </c>
      <c r="W6" s="13">
        <f t="shared" si="4"/>
        <v>0</v>
      </c>
    </row>
    <row r="7" spans="1:23" ht="12.75">
      <c r="A7" s="16">
        <v>5</v>
      </c>
      <c r="B7" s="11" t="s">
        <v>103</v>
      </c>
      <c r="C7" s="11" t="s">
        <v>42</v>
      </c>
      <c r="D7" s="11" t="s">
        <v>68</v>
      </c>
      <c r="E7" s="118">
        <v>2356</v>
      </c>
      <c r="F7" s="32" t="s">
        <v>6</v>
      </c>
      <c r="G7" s="12">
        <v>2</v>
      </c>
      <c r="H7" s="89">
        <v>26</v>
      </c>
      <c r="I7" s="89">
        <v>22</v>
      </c>
      <c r="J7" s="90">
        <v>24</v>
      </c>
      <c r="K7" s="90">
        <v>21</v>
      </c>
      <c r="L7" s="90"/>
      <c r="M7" s="90"/>
      <c r="N7" s="90"/>
      <c r="O7" s="90"/>
      <c r="P7" s="90"/>
      <c r="Q7" s="90"/>
      <c r="R7" s="17">
        <f t="shared" si="0"/>
        <v>93</v>
      </c>
      <c r="S7" s="18">
        <f t="shared" si="1"/>
        <v>23.25</v>
      </c>
      <c r="T7" s="35">
        <v>62</v>
      </c>
      <c r="U7" s="13">
        <f t="shared" si="2"/>
        <v>4</v>
      </c>
      <c r="V7" s="13">
        <f t="shared" si="3"/>
        <v>5</v>
      </c>
      <c r="W7" s="13">
        <f t="shared" si="4"/>
        <v>2</v>
      </c>
    </row>
    <row r="8" spans="1:25" ht="12.75">
      <c r="A8" s="16">
        <v>6</v>
      </c>
      <c r="B8" s="11" t="s">
        <v>108</v>
      </c>
      <c r="C8" s="11" t="s">
        <v>21</v>
      </c>
      <c r="D8" s="11" t="s">
        <v>68</v>
      </c>
      <c r="E8" s="118">
        <v>2390</v>
      </c>
      <c r="F8" s="32" t="s">
        <v>5</v>
      </c>
      <c r="G8" s="12">
        <v>1</v>
      </c>
      <c r="H8" s="89">
        <v>25</v>
      </c>
      <c r="I8" s="89">
        <v>22</v>
      </c>
      <c r="J8" s="90">
        <v>23</v>
      </c>
      <c r="K8" s="90">
        <v>23</v>
      </c>
      <c r="L8" s="90"/>
      <c r="M8" s="90"/>
      <c r="N8" s="90"/>
      <c r="O8" s="90"/>
      <c r="P8" s="90"/>
      <c r="Q8" s="90"/>
      <c r="R8" s="17">
        <f t="shared" si="0"/>
        <v>93</v>
      </c>
      <c r="S8" s="18">
        <f t="shared" si="1"/>
        <v>23.25</v>
      </c>
      <c r="T8" s="35">
        <v>62</v>
      </c>
      <c r="U8" s="13">
        <f t="shared" si="2"/>
        <v>4</v>
      </c>
      <c r="V8" s="13">
        <f t="shared" si="3"/>
        <v>3</v>
      </c>
      <c r="W8" s="13">
        <f t="shared" si="4"/>
        <v>0</v>
      </c>
      <c r="X8">
        <f>+(R8+R7+R6+R5+R4+R3)/6</f>
        <v>90.83333333333333</v>
      </c>
      <c r="Y8">
        <f>+X8/4</f>
        <v>22.708333333333332</v>
      </c>
    </row>
    <row r="9" spans="1:23" ht="12.75">
      <c r="A9" s="16">
        <v>7</v>
      </c>
      <c r="B9" s="11" t="s">
        <v>73</v>
      </c>
      <c r="C9" s="11" t="s">
        <v>75</v>
      </c>
      <c r="D9" s="11" t="s">
        <v>70</v>
      </c>
      <c r="E9" s="118">
        <v>1241</v>
      </c>
      <c r="F9" s="32" t="s">
        <v>6</v>
      </c>
      <c r="G9" s="12">
        <v>1</v>
      </c>
      <c r="H9" s="89">
        <v>22</v>
      </c>
      <c r="I9" s="89">
        <v>25</v>
      </c>
      <c r="J9" s="90">
        <v>24</v>
      </c>
      <c r="K9" s="90">
        <v>23</v>
      </c>
      <c r="L9" s="90"/>
      <c r="M9" s="90"/>
      <c r="N9" s="90"/>
      <c r="O9" s="90"/>
      <c r="P9" s="90"/>
      <c r="Q9" s="90"/>
      <c r="R9" s="17">
        <f t="shared" si="0"/>
        <v>94</v>
      </c>
      <c r="S9" s="18">
        <f t="shared" si="1"/>
        <v>23.5</v>
      </c>
      <c r="T9" s="35">
        <v>61</v>
      </c>
      <c r="U9" s="13">
        <f t="shared" si="2"/>
        <v>4</v>
      </c>
      <c r="V9" s="13">
        <f t="shared" si="3"/>
        <v>3</v>
      </c>
      <c r="W9" s="13">
        <f t="shared" si="4"/>
        <v>1</v>
      </c>
    </row>
    <row r="10" spans="1:23" ht="12.75">
      <c r="A10" s="16">
        <v>8</v>
      </c>
      <c r="B10" s="119" t="s">
        <v>64</v>
      </c>
      <c r="C10" s="120" t="s">
        <v>14</v>
      </c>
      <c r="D10" s="11" t="s">
        <v>57</v>
      </c>
      <c r="E10" s="118">
        <v>1040</v>
      </c>
      <c r="F10" s="32" t="s">
        <v>6</v>
      </c>
      <c r="G10" s="12">
        <v>1</v>
      </c>
      <c r="H10" s="89">
        <v>24</v>
      </c>
      <c r="I10" s="89">
        <v>20</v>
      </c>
      <c r="J10" s="90">
        <v>27</v>
      </c>
      <c r="K10" s="90">
        <v>24</v>
      </c>
      <c r="L10" s="90"/>
      <c r="M10" s="90"/>
      <c r="N10" s="90"/>
      <c r="O10" s="90"/>
      <c r="P10" s="90"/>
      <c r="Q10" s="90"/>
      <c r="R10" s="17">
        <f t="shared" si="0"/>
        <v>95</v>
      </c>
      <c r="S10" s="18">
        <f t="shared" si="1"/>
        <v>23.75</v>
      </c>
      <c r="T10" s="35">
        <v>60</v>
      </c>
      <c r="U10" s="13">
        <f aca="true" t="shared" si="5" ref="U10:U36">+COUNT(H10:Q10)</f>
        <v>4</v>
      </c>
      <c r="V10" s="13">
        <f aca="true" t="shared" si="6" ref="V10:V36">MAX($H10:$Q10)-MIN($H10:$Q10)</f>
        <v>7</v>
      </c>
      <c r="W10" s="13">
        <f aca="true" t="shared" si="7" ref="W10:W36">LARGE($H10:$Q10,2)-SMALL($H10:$Q10,2)</f>
        <v>0</v>
      </c>
    </row>
    <row r="11" spans="1:23" ht="12.75">
      <c r="A11" s="16">
        <v>9</v>
      </c>
      <c r="B11" s="11" t="s">
        <v>89</v>
      </c>
      <c r="C11" s="11" t="s">
        <v>90</v>
      </c>
      <c r="D11" s="11" t="s">
        <v>72</v>
      </c>
      <c r="E11" s="118">
        <v>1733</v>
      </c>
      <c r="F11" s="32" t="s">
        <v>6</v>
      </c>
      <c r="G11" s="12">
        <v>2</v>
      </c>
      <c r="H11" s="89">
        <v>27</v>
      </c>
      <c r="I11" s="89">
        <v>22</v>
      </c>
      <c r="J11" s="90">
        <v>25</v>
      </c>
      <c r="K11" s="90">
        <v>24</v>
      </c>
      <c r="L11" s="90"/>
      <c r="M11" s="90"/>
      <c r="N11" s="90"/>
      <c r="O11" s="95"/>
      <c r="P11" s="95"/>
      <c r="Q11" s="95"/>
      <c r="R11" s="17">
        <f t="shared" si="0"/>
        <v>98</v>
      </c>
      <c r="S11" s="18">
        <f t="shared" si="1"/>
        <v>24.5</v>
      </c>
      <c r="T11" s="35">
        <v>57</v>
      </c>
      <c r="U11" s="13">
        <f t="shared" si="5"/>
        <v>4</v>
      </c>
      <c r="V11" s="13">
        <f t="shared" si="6"/>
        <v>5</v>
      </c>
      <c r="W11" s="13">
        <f t="shared" si="7"/>
        <v>1</v>
      </c>
    </row>
    <row r="12" spans="1:23" ht="12.75">
      <c r="A12" s="16">
        <v>10</v>
      </c>
      <c r="B12" s="11" t="s">
        <v>121</v>
      </c>
      <c r="C12" s="11" t="s">
        <v>32</v>
      </c>
      <c r="D12" s="11" t="s">
        <v>70</v>
      </c>
      <c r="E12" s="118">
        <v>2911</v>
      </c>
      <c r="F12" s="32" t="s">
        <v>98</v>
      </c>
      <c r="G12" s="12">
        <v>1</v>
      </c>
      <c r="H12" s="89">
        <v>25</v>
      </c>
      <c r="I12" s="89">
        <v>23</v>
      </c>
      <c r="J12" s="90">
        <v>28</v>
      </c>
      <c r="K12" s="90">
        <v>23</v>
      </c>
      <c r="L12" s="90"/>
      <c r="M12" s="90"/>
      <c r="N12" s="90"/>
      <c r="O12" s="90"/>
      <c r="P12" s="90"/>
      <c r="Q12" s="90"/>
      <c r="R12" s="17">
        <f t="shared" si="0"/>
        <v>99</v>
      </c>
      <c r="S12" s="18">
        <f t="shared" si="1"/>
        <v>24.75</v>
      </c>
      <c r="T12" s="35">
        <v>56</v>
      </c>
      <c r="U12" s="13">
        <f t="shared" si="5"/>
        <v>4</v>
      </c>
      <c r="V12" s="13">
        <f t="shared" si="6"/>
        <v>5</v>
      </c>
      <c r="W12" s="13">
        <f t="shared" si="7"/>
        <v>2</v>
      </c>
    </row>
    <row r="13" spans="1:23" ht="12.75">
      <c r="A13" s="16">
        <v>11</v>
      </c>
      <c r="B13" s="11" t="s">
        <v>117</v>
      </c>
      <c r="C13" s="11" t="s">
        <v>79</v>
      </c>
      <c r="D13" s="11" t="s">
        <v>7</v>
      </c>
      <c r="E13" s="118">
        <v>2798</v>
      </c>
      <c r="F13" s="32" t="s">
        <v>97</v>
      </c>
      <c r="G13" s="12" t="s">
        <v>24</v>
      </c>
      <c r="H13" s="89">
        <v>33</v>
      </c>
      <c r="I13" s="89">
        <v>23</v>
      </c>
      <c r="J13" s="90">
        <v>21</v>
      </c>
      <c r="K13" s="90">
        <v>22</v>
      </c>
      <c r="L13" s="90"/>
      <c r="M13" s="90"/>
      <c r="N13" s="90"/>
      <c r="O13" s="90"/>
      <c r="P13" s="90"/>
      <c r="Q13" s="90"/>
      <c r="R13" s="17">
        <f t="shared" si="0"/>
        <v>99</v>
      </c>
      <c r="S13" s="18">
        <f t="shared" si="1"/>
        <v>24.75</v>
      </c>
      <c r="T13" s="35">
        <v>56</v>
      </c>
      <c r="U13" s="13">
        <f t="shared" si="5"/>
        <v>4</v>
      </c>
      <c r="V13" s="13">
        <f t="shared" si="6"/>
        <v>12</v>
      </c>
      <c r="W13" s="13">
        <f t="shared" si="7"/>
        <v>1</v>
      </c>
    </row>
    <row r="14" spans="1:23" ht="12.75">
      <c r="A14" s="16">
        <v>12</v>
      </c>
      <c r="B14" s="11" t="s">
        <v>99</v>
      </c>
      <c r="C14" s="11" t="s">
        <v>36</v>
      </c>
      <c r="D14" s="11" t="s">
        <v>68</v>
      </c>
      <c r="E14" s="118">
        <v>2114</v>
      </c>
      <c r="F14" s="32" t="s">
        <v>6</v>
      </c>
      <c r="G14" s="12">
        <v>2</v>
      </c>
      <c r="H14" s="89">
        <v>23</v>
      </c>
      <c r="I14" s="89">
        <v>24</v>
      </c>
      <c r="J14" s="90">
        <v>23</v>
      </c>
      <c r="K14" s="90">
        <v>29</v>
      </c>
      <c r="L14" s="90"/>
      <c r="M14" s="90"/>
      <c r="N14" s="90"/>
      <c r="O14" s="90"/>
      <c r="P14" s="90"/>
      <c r="Q14" s="90"/>
      <c r="R14" s="17">
        <f t="shared" si="0"/>
        <v>99</v>
      </c>
      <c r="S14" s="18">
        <f t="shared" si="1"/>
        <v>24.75</v>
      </c>
      <c r="T14" s="35">
        <v>56</v>
      </c>
      <c r="U14" s="13">
        <f t="shared" si="5"/>
        <v>4</v>
      </c>
      <c r="V14" s="13">
        <f t="shared" si="6"/>
        <v>6</v>
      </c>
      <c r="W14" s="13">
        <f t="shared" si="7"/>
        <v>1</v>
      </c>
    </row>
    <row r="15" spans="1:23" ht="12.75">
      <c r="A15" s="16">
        <v>13</v>
      </c>
      <c r="B15" s="11" t="s">
        <v>92</v>
      </c>
      <c r="C15" s="11" t="s">
        <v>93</v>
      </c>
      <c r="D15" s="11" t="s">
        <v>66</v>
      </c>
      <c r="E15" s="118">
        <v>1835</v>
      </c>
      <c r="F15" s="32" t="s">
        <v>6</v>
      </c>
      <c r="G15" s="12" t="s">
        <v>24</v>
      </c>
      <c r="H15" s="89">
        <v>24</v>
      </c>
      <c r="I15" s="89">
        <v>26</v>
      </c>
      <c r="J15" s="90">
        <v>23</v>
      </c>
      <c r="K15" s="90">
        <v>26</v>
      </c>
      <c r="L15" s="90"/>
      <c r="M15" s="90"/>
      <c r="N15" s="90"/>
      <c r="O15" s="90"/>
      <c r="P15" s="90"/>
      <c r="Q15" s="90"/>
      <c r="R15" s="17">
        <f t="shared" si="0"/>
        <v>99</v>
      </c>
      <c r="S15" s="18">
        <f t="shared" si="1"/>
        <v>24.75</v>
      </c>
      <c r="T15" s="35">
        <v>56</v>
      </c>
      <c r="U15" s="13">
        <f t="shared" si="5"/>
        <v>4</v>
      </c>
      <c r="V15" s="13">
        <f t="shared" si="6"/>
        <v>3</v>
      </c>
      <c r="W15" s="13">
        <f t="shared" si="7"/>
        <v>2</v>
      </c>
    </row>
    <row r="16" spans="1:23" ht="12.75">
      <c r="A16" s="16">
        <v>14</v>
      </c>
      <c r="B16" s="11" t="s">
        <v>91</v>
      </c>
      <c r="C16" s="11" t="s">
        <v>78</v>
      </c>
      <c r="D16" s="11" t="s">
        <v>83</v>
      </c>
      <c r="E16" s="118">
        <v>2926</v>
      </c>
      <c r="F16" s="32" t="s">
        <v>6</v>
      </c>
      <c r="G16" s="12">
        <v>2</v>
      </c>
      <c r="H16" s="89">
        <v>26</v>
      </c>
      <c r="I16" s="89">
        <v>25</v>
      </c>
      <c r="J16" s="90">
        <v>26</v>
      </c>
      <c r="K16" s="90">
        <v>23</v>
      </c>
      <c r="L16" s="90"/>
      <c r="M16" s="90"/>
      <c r="N16" s="90"/>
      <c r="O16" s="90"/>
      <c r="P16" s="90"/>
      <c r="Q16" s="90"/>
      <c r="R16" s="17">
        <f t="shared" si="0"/>
        <v>100</v>
      </c>
      <c r="S16" s="18">
        <f t="shared" si="1"/>
        <v>25</v>
      </c>
      <c r="T16" s="35">
        <v>55</v>
      </c>
      <c r="U16" s="13">
        <f t="shared" si="5"/>
        <v>4</v>
      </c>
      <c r="V16" s="13">
        <f t="shared" si="6"/>
        <v>3</v>
      </c>
      <c r="W16" s="13">
        <f t="shared" si="7"/>
        <v>1</v>
      </c>
    </row>
    <row r="17" spans="1:23" ht="12.75">
      <c r="A17" s="16">
        <v>15</v>
      </c>
      <c r="B17" s="11" t="s">
        <v>118</v>
      </c>
      <c r="C17" s="11" t="s">
        <v>18</v>
      </c>
      <c r="D17" s="11" t="s">
        <v>68</v>
      </c>
      <c r="E17" s="117">
        <v>2835</v>
      </c>
      <c r="F17" s="32" t="s">
        <v>98</v>
      </c>
      <c r="G17" s="12">
        <v>2</v>
      </c>
      <c r="H17" s="89">
        <v>22</v>
      </c>
      <c r="I17" s="89">
        <v>24</v>
      </c>
      <c r="J17" s="90">
        <v>28</v>
      </c>
      <c r="K17" s="122">
        <v>26</v>
      </c>
      <c r="L17" s="90"/>
      <c r="M17" s="90"/>
      <c r="N17" s="90"/>
      <c r="O17" s="90"/>
      <c r="P17" s="90"/>
      <c r="Q17" s="90"/>
      <c r="R17" s="17">
        <f t="shared" si="0"/>
        <v>100</v>
      </c>
      <c r="S17" s="18">
        <f t="shared" si="1"/>
        <v>25</v>
      </c>
      <c r="T17" s="35">
        <v>55</v>
      </c>
      <c r="U17" s="13">
        <f t="shared" si="5"/>
        <v>4</v>
      </c>
      <c r="V17" s="13">
        <f t="shared" si="6"/>
        <v>6</v>
      </c>
      <c r="W17" s="13">
        <f t="shared" si="7"/>
        <v>2</v>
      </c>
    </row>
    <row r="18" spans="1:23" ht="12.75">
      <c r="A18" s="16">
        <v>16</v>
      </c>
      <c r="B18" s="11" t="s">
        <v>85</v>
      </c>
      <c r="C18" s="11" t="s">
        <v>86</v>
      </c>
      <c r="D18" s="11" t="s">
        <v>74</v>
      </c>
      <c r="E18" s="118">
        <v>1431</v>
      </c>
      <c r="F18" s="32" t="s">
        <v>33</v>
      </c>
      <c r="G18" s="12" t="s">
        <v>24</v>
      </c>
      <c r="H18" s="89">
        <v>23</v>
      </c>
      <c r="I18" s="89">
        <v>27</v>
      </c>
      <c r="J18" s="90">
        <v>27</v>
      </c>
      <c r="K18" s="90">
        <v>24</v>
      </c>
      <c r="L18" s="90"/>
      <c r="M18" s="90"/>
      <c r="N18" s="90"/>
      <c r="O18" s="90"/>
      <c r="P18" s="90"/>
      <c r="Q18" s="90"/>
      <c r="R18" s="17">
        <f t="shared" si="0"/>
        <v>101</v>
      </c>
      <c r="S18" s="18">
        <f t="shared" si="1"/>
        <v>25.25</v>
      </c>
      <c r="T18" s="35">
        <v>54</v>
      </c>
      <c r="U18" s="13">
        <f t="shared" si="5"/>
        <v>4</v>
      </c>
      <c r="V18" s="13">
        <f t="shared" si="6"/>
        <v>4</v>
      </c>
      <c r="W18" s="13">
        <f t="shared" si="7"/>
        <v>3</v>
      </c>
    </row>
    <row r="19" spans="1:23" ht="12.75">
      <c r="A19" s="16">
        <v>17</v>
      </c>
      <c r="B19" s="11" t="s">
        <v>67</v>
      </c>
      <c r="C19" s="11" t="s">
        <v>18</v>
      </c>
      <c r="D19" s="11" t="s">
        <v>60</v>
      </c>
      <c r="E19" s="118">
        <v>1078</v>
      </c>
      <c r="F19" s="32" t="s">
        <v>6</v>
      </c>
      <c r="G19" s="12">
        <v>3</v>
      </c>
      <c r="H19" s="89">
        <v>21</v>
      </c>
      <c r="I19" s="89">
        <v>26</v>
      </c>
      <c r="J19" s="90">
        <v>31</v>
      </c>
      <c r="K19" s="90">
        <v>24</v>
      </c>
      <c r="L19" s="90"/>
      <c r="M19" s="90"/>
      <c r="N19" s="90"/>
      <c r="O19" s="95"/>
      <c r="P19" s="95"/>
      <c r="Q19" s="95"/>
      <c r="R19" s="17">
        <f t="shared" si="0"/>
        <v>102</v>
      </c>
      <c r="S19" s="18">
        <f t="shared" si="1"/>
        <v>25.5</v>
      </c>
      <c r="T19" s="35">
        <v>53</v>
      </c>
      <c r="U19" s="13">
        <f t="shared" si="5"/>
        <v>4</v>
      </c>
      <c r="V19" s="13">
        <f t="shared" si="6"/>
        <v>10</v>
      </c>
      <c r="W19" s="13">
        <f t="shared" si="7"/>
        <v>2</v>
      </c>
    </row>
    <row r="20" spans="1:23" ht="12.75">
      <c r="A20" s="16">
        <v>18</v>
      </c>
      <c r="B20" s="11" t="s">
        <v>112</v>
      </c>
      <c r="C20" s="11" t="s">
        <v>113</v>
      </c>
      <c r="D20" s="11" t="s">
        <v>66</v>
      </c>
      <c r="E20" s="118">
        <v>2672</v>
      </c>
      <c r="F20" s="32" t="s">
        <v>6</v>
      </c>
      <c r="G20" s="12" t="s">
        <v>24</v>
      </c>
      <c r="H20" s="89">
        <v>27</v>
      </c>
      <c r="I20" s="89">
        <v>25</v>
      </c>
      <c r="J20" s="90">
        <v>23</v>
      </c>
      <c r="K20" s="90">
        <v>27</v>
      </c>
      <c r="L20" s="90"/>
      <c r="M20" s="90"/>
      <c r="N20" s="90"/>
      <c r="O20" s="90"/>
      <c r="P20" s="90"/>
      <c r="Q20" s="90"/>
      <c r="R20" s="17">
        <f t="shared" si="0"/>
        <v>102</v>
      </c>
      <c r="S20" s="18">
        <f t="shared" si="1"/>
        <v>25.5</v>
      </c>
      <c r="T20" s="35">
        <v>53</v>
      </c>
      <c r="U20" s="13">
        <f t="shared" si="5"/>
        <v>4</v>
      </c>
      <c r="V20" s="13">
        <f t="shared" si="6"/>
        <v>4</v>
      </c>
      <c r="W20" s="13">
        <f t="shared" si="7"/>
        <v>2</v>
      </c>
    </row>
    <row r="21" spans="1:23" ht="12.75">
      <c r="A21" s="16">
        <v>19</v>
      </c>
      <c r="B21" s="11" t="s">
        <v>9</v>
      </c>
      <c r="C21" s="11" t="s">
        <v>11</v>
      </c>
      <c r="D21" s="11" t="s">
        <v>7</v>
      </c>
      <c r="E21" s="118">
        <v>66</v>
      </c>
      <c r="F21" s="32" t="s">
        <v>5</v>
      </c>
      <c r="G21" s="12" t="s">
        <v>24</v>
      </c>
      <c r="H21" s="89">
        <v>26</v>
      </c>
      <c r="I21" s="89">
        <v>24</v>
      </c>
      <c r="J21" s="90">
        <v>27</v>
      </c>
      <c r="K21" s="90">
        <v>26</v>
      </c>
      <c r="L21" s="90"/>
      <c r="M21" s="90"/>
      <c r="N21" s="90"/>
      <c r="O21" s="90"/>
      <c r="P21" s="90"/>
      <c r="Q21" s="90"/>
      <c r="R21" s="17">
        <f t="shared" si="0"/>
        <v>103</v>
      </c>
      <c r="S21" s="18">
        <f t="shared" si="1"/>
        <v>25.75</v>
      </c>
      <c r="T21" s="35">
        <v>52</v>
      </c>
      <c r="U21" s="13">
        <f t="shared" si="5"/>
        <v>4</v>
      </c>
      <c r="V21" s="13">
        <f t="shared" si="6"/>
        <v>3</v>
      </c>
      <c r="W21" s="13">
        <f t="shared" si="7"/>
        <v>0</v>
      </c>
    </row>
    <row r="22" spans="1:23" ht="12.75">
      <c r="A22" s="16">
        <v>20</v>
      </c>
      <c r="B22" s="11" t="s">
        <v>65</v>
      </c>
      <c r="C22" s="11" t="s">
        <v>40</v>
      </c>
      <c r="D22" s="11" t="s">
        <v>50</v>
      </c>
      <c r="E22" s="118">
        <v>1058</v>
      </c>
      <c r="F22" s="32" t="s">
        <v>5</v>
      </c>
      <c r="G22" s="12">
        <v>1</v>
      </c>
      <c r="H22" s="89">
        <v>26</v>
      </c>
      <c r="I22" s="89">
        <v>24</v>
      </c>
      <c r="J22" s="90">
        <v>26</v>
      </c>
      <c r="K22" s="90">
        <v>29</v>
      </c>
      <c r="L22" s="90"/>
      <c r="M22" s="90"/>
      <c r="N22" s="90"/>
      <c r="O22" s="90"/>
      <c r="P22" s="90"/>
      <c r="Q22" s="90"/>
      <c r="R22" s="17">
        <f t="shared" si="0"/>
        <v>105</v>
      </c>
      <c r="S22" s="18">
        <f t="shared" si="1"/>
        <v>26.25</v>
      </c>
      <c r="T22" s="35">
        <v>50</v>
      </c>
      <c r="U22" s="13">
        <f t="shared" si="5"/>
        <v>4</v>
      </c>
      <c r="V22" s="13">
        <f t="shared" si="6"/>
        <v>5</v>
      </c>
      <c r="W22" s="13">
        <f t="shared" si="7"/>
        <v>0</v>
      </c>
    </row>
    <row r="23" spans="1:23" ht="12.75">
      <c r="A23" s="16">
        <v>21</v>
      </c>
      <c r="B23" s="11" t="s">
        <v>56</v>
      </c>
      <c r="C23" s="11" t="s">
        <v>42</v>
      </c>
      <c r="D23" s="11" t="s">
        <v>57</v>
      </c>
      <c r="E23" s="118">
        <v>714</v>
      </c>
      <c r="F23" s="32" t="s">
        <v>6</v>
      </c>
      <c r="G23" s="12">
        <v>3</v>
      </c>
      <c r="H23" s="89">
        <v>25</v>
      </c>
      <c r="I23" s="89">
        <v>26</v>
      </c>
      <c r="J23" s="90">
        <v>27</v>
      </c>
      <c r="K23" s="90">
        <v>27</v>
      </c>
      <c r="L23" s="90"/>
      <c r="M23" s="90"/>
      <c r="N23" s="90"/>
      <c r="O23" s="90"/>
      <c r="P23" s="90"/>
      <c r="Q23" s="90"/>
      <c r="R23" s="17">
        <f t="shared" si="0"/>
        <v>105</v>
      </c>
      <c r="S23" s="18">
        <f t="shared" si="1"/>
        <v>26.25</v>
      </c>
      <c r="T23" s="35">
        <v>50</v>
      </c>
      <c r="U23" s="13">
        <f t="shared" si="5"/>
        <v>4</v>
      </c>
      <c r="V23" s="13">
        <f t="shared" si="6"/>
        <v>2</v>
      </c>
      <c r="W23" s="13">
        <f t="shared" si="7"/>
        <v>1</v>
      </c>
    </row>
    <row r="24" spans="1:23" ht="12.75">
      <c r="A24" s="16">
        <v>22</v>
      </c>
      <c r="B24" s="11" t="s">
        <v>96</v>
      </c>
      <c r="C24" s="11" t="s">
        <v>26</v>
      </c>
      <c r="D24" s="11" t="s">
        <v>57</v>
      </c>
      <c r="E24" s="118">
        <v>1923</v>
      </c>
      <c r="F24" s="32" t="s">
        <v>5</v>
      </c>
      <c r="G24" s="12">
        <v>3</v>
      </c>
      <c r="H24" s="89">
        <v>23</v>
      </c>
      <c r="I24" s="89">
        <v>27</v>
      </c>
      <c r="J24" s="90">
        <v>25</v>
      </c>
      <c r="K24" s="90">
        <v>31</v>
      </c>
      <c r="L24" s="90"/>
      <c r="M24" s="90"/>
      <c r="N24" s="90"/>
      <c r="O24" s="95"/>
      <c r="P24" s="95"/>
      <c r="Q24" s="95"/>
      <c r="R24" s="17">
        <f t="shared" si="0"/>
        <v>106</v>
      </c>
      <c r="S24" s="18">
        <f t="shared" si="1"/>
        <v>26.5</v>
      </c>
      <c r="T24" s="35">
        <v>49</v>
      </c>
      <c r="U24" s="13">
        <f t="shared" si="5"/>
        <v>4</v>
      </c>
      <c r="V24" s="13">
        <f t="shared" si="6"/>
        <v>8</v>
      </c>
      <c r="W24" s="13">
        <f t="shared" si="7"/>
        <v>2</v>
      </c>
    </row>
    <row r="25" spans="1:23" ht="12.75">
      <c r="A25" s="16">
        <v>23</v>
      </c>
      <c r="B25" s="11" t="s">
        <v>84</v>
      </c>
      <c r="C25" s="11" t="s">
        <v>11</v>
      </c>
      <c r="D25" s="11" t="s">
        <v>57</v>
      </c>
      <c r="E25" s="118">
        <v>1403</v>
      </c>
      <c r="F25" s="32" t="s">
        <v>6</v>
      </c>
      <c r="G25" s="12">
        <v>3</v>
      </c>
      <c r="H25" s="89">
        <v>31</v>
      </c>
      <c r="I25" s="89">
        <v>26</v>
      </c>
      <c r="J25" s="90">
        <v>23</v>
      </c>
      <c r="K25" s="90">
        <v>26</v>
      </c>
      <c r="L25" s="90"/>
      <c r="M25" s="90"/>
      <c r="N25" s="90"/>
      <c r="O25" s="90"/>
      <c r="P25" s="90"/>
      <c r="Q25" s="90"/>
      <c r="R25" s="17">
        <f t="shared" si="0"/>
        <v>106</v>
      </c>
      <c r="S25" s="18">
        <f t="shared" si="1"/>
        <v>26.5</v>
      </c>
      <c r="T25" s="35">
        <v>49</v>
      </c>
      <c r="U25" s="13">
        <f t="shared" si="5"/>
        <v>4</v>
      </c>
      <c r="V25" s="13">
        <f t="shared" si="6"/>
        <v>8</v>
      </c>
      <c r="W25" s="13">
        <f t="shared" si="7"/>
        <v>0</v>
      </c>
    </row>
    <row r="26" spans="1:23" ht="12.75">
      <c r="A26" s="16">
        <v>24</v>
      </c>
      <c r="B26" s="11" t="s">
        <v>104</v>
      </c>
      <c r="C26" s="11" t="s">
        <v>105</v>
      </c>
      <c r="D26" s="11" t="s">
        <v>57</v>
      </c>
      <c r="E26" s="118">
        <v>2369</v>
      </c>
      <c r="F26" s="32" t="s">
        <v>6</v>
      </c>
      <c r="G26" s="12">
        <v>3</v>
      </c>
      <c r="H26" s="89">
        <v>24</v>
      </c>
      <c r="I26" s="89">
        <v>29</v>
      </c>
      <c r="J26" s="90">
        <v>23</v>
      </c>
      <c r="K26" s="90">
        <v>31</v>
      </c>
      <c r="L26" s="90"/>
      <c r="M26" s="90"/>
      <c r="N26" s="90"/>
      <c r="O26" s="90"/>
      <c r="P26" s="90"/>
      <c r="Q26" s="90"/>
      <c r="R26" s="17">
        <f t="shared" si="0"/>
        <v>107</v>
      </c>
      <c r="S26" s="18">
        <f t="shared" si="1"/>
        <v>26.75</v>
      </c>
      <c r="T26" s="35">
        <v>48</v>
      </c>
      <c r="U26" s="13">
        <f t="shared" si="5"/>
        <v>4</v>
      </c>
      <c r="V26" s="13">
        <f t="shared" si="6"/>
        <v>8</v>
      </c>
      <c r="W26" s="13">
        <f t="shared" si="7"/>
        <v>5</v>
      </c>
    </row>
    <row r="27" spans="1:23" ht="12.75">
      <c r="A27" s="16">
        <v>25</v>
      </c>
      <c r="B27" s="11" t="s">
        <v>61</v>
      </c>
      <c r="C27" s="11" t="s">
        <v>16</v>
      </c>
      <c r="D27" s="11" t="s">
        <v>41</v>
      </c>
      <c r="E27" s="118">
        <v>785</v>
      </c>
      <c r="F27" s="32" t="s">
        <v>5</v>
      </c>
      <c r="G27" s="12">
        <v>2</v>
      </c>
      <c r="H27" s="89">
        <v>26</v>
      </c>
      <c r="I27" s="89">
        <v>27</v>
      </c>
      <c r="J27" s="90">
        <v>28</v>
      </c>
      <c r="K27" s="90">
        <v>28</v>
      </c>
      <c r="L27" s="90"/>
      <c r="M27" s="90"/>
      <c r="N27" s="90"/>
      <c r="O27" s="95"/>
      <c r="P27" s="95"/>
      <c r="Q27" s="95"/>
      <c r="R27" s="96">
        <f t="shared" si="0"/>
        <v>109</v>
      </c>
      <c r="S27" s="97">
        <f t="shared" si="1"/>
        <v>27.25</v>
      </c>
      <c r="T27" s="35">
        <v>46</v>
      </c>
      <c r="U27" s="13">
        <f t="shared" si="5"/>
        <v>4</v>
      </c>
      <c r="V27" s="13">
        <f t="shared" si="6"/>
        <v>2</v>
      </c>
      <c r="W27" s="13">
        <f t="shared" si="7"/>
        <v>1</v>
      </c>
    </row>
    <row r="28" spans="1:23" ht="12.75">
      <c r="A28" s="16">
        <v>26</v>
      </c>
      <c r="B28" s="11" t="s">
        <v>80</v>
      </c>
      <c r="C28" s="11" t="s">
        <v>71</v>
      </c>
      <c r="D28" s="11" t="s">
        <v>72</v>
      </c>
      <c r="E28" s="118">
        <v>1382</v>
      </c>
      <c r="F28" s="32" t="s">
        <v>6</v>
      </c>
      <c r="G28" s="12">
        <v>2</v>
      </c>
      <c r="H28" s="89">
        <v>25</v>
      </c>
      <c r="I28" s="89">
        <v>29</v>
      </c>
      <c r="J28" s="90">
        <v>27</v>
      </c>
      <c r="K28" s="90">
        <v>29</v>
      </c>
      <c r="L28" s="90"/>
      <c r="M28" s="90"/>
      <c r="N28" s="90"/>
      <c r="O28" s="95"/>
      <c r="P28" s="95"/>
      <c r="Q28" s="95"/>
      <c r="R28" s="17">
        <f t="shared" si="0"/>
        <v>110</v>
      </c>
      <c r="S28" s="18">
        <f t="shared" si="1"/>
        <v>27.5</v>
      </c>
      <c r="T28" s="35">
        <v>45</v>
      </c>
      <c r="U28" s="13">
        <f t="shared" si="5"/>
        <v>4</v>
      </c>
      <c r="V28" s="13">
        <f t="shared" si="6"/>
        <v>4</v>
      </c>
      <c r="W28" s="13">
        <f t="shared" si="7"/>
        <v>2</v>
      </c>
    </row>
    <row r="29" spans="1:23" ht="12.75">
      <c r="A29" s="16">
        <v>27</v>
      </c>
      <c r="B29" s="11" t="s">
        <v>88</v>
      </c>
      <c r="C29" s="11" t="s">
        <v>46</v>
      </c>
      <c r="D29" s="11" t="s">
        <v>57</v>
      </c>
      <c r="E29" s="115">
        <v>1712</v>
      </c>
      <c r="F29" s="32" t="s">
        <v>6</v>
      </c>
      <c r="G29" s="12">
        <v>3</v>
      </c>
      <c r="H29" s="89">
        <v>28</v>
      </c>
      <c r="I29" s="89">
        <v>28</v>
      </c>
      <c r="J29" s="90">
        <v>28</v>
      </c>
      <c r="K29" s="90">
        <v>26</v>
      </c>
      <c r="L29" s="90"/>
      <c r="M29" s="90"/>
      <c r="N29" s="90"/>
      <c r="O29" s="90"/>
      <c r="P29" s="90"/>
      <c r="Q29" s="90"/>
      <c r="R29" s="17">
        <f t="shared" si="0"/>
        <v>110</v>
      </c>
      <c r="S29" s="18">
        <f t="shared" si="1"/>
        <v>27.5</v>
      </c>
      <c r="T29" s="35">
        <v>45</v>
      </c>
      <c r="U29" s="13">
        <f t="shared" si="5"/>
        <v>4</v>
      </c>
      <c r="V29" s="13">
        <f t="shared" si="6"/>
        <v>2</v>
      </c>
      <c r="W29" s="13">
        <f t="shared" si="7"/>
        <v>0</v>
      </c>
    </row>
    <row r="30" spans="1:23" ht="12.75">
      <c r="A30" s="16">
        <v>28</v>
      </c>
      <c r="B30" s="11" t="s">
        <v>124</v>
      </c>
      <c r="C30" s="11" t="s">
        <v>125</v>
      </c>
      <c r="D30" s="11" t="s">
        <v>70</v>
      </c>
      <c r="E30" s="118">
        <v>3087</v>
      </c>
      <c r="F30" s="32" t="s">
        <v>97</v>
      </c>
      <c r="G30" s="12">
        <v>2</v>
      </c>
      <c r="H30" s="89">
        <v>27</v>
      </c>
      <c r="I30" s="89">
        <v>31</v>
      </c>
      <c r="J30" s="90">
        <v>24</v>
      </c>
      <c r="K30" s="90">
        <v>28</v>
      </c>
      <c r="L30" s="90"/>
      <c r="M30" s="90"/>
      <c r="N30" s="90"/>
      <c r="O30" s="90"/>
      <c r="P30" s="90"/>
      <c r="Q30" s="90"/>
      <c r="R30" s="17">
        <f t="shared" si="0"/>
        <v>110</v>
      </c>
      <c r="S30" s="18">
        <f t="shared" si="1"/>
        <v>27.5</v>
      </c>
      <c r="T30" s="35">
        <v>45</v>
      </c>
      <c r="U30" s="13">
        <f t="shared" si="5"/>
        <v>4</v>
      </c>
      <c r="V30" s="13">
        <f t="shared" si="6"/>
        <v>7</v>
      </c>
      <c r="W30" s="13">
        <f t="shared" si="7"/>
        <v>1</v>
      </c>
    </row>
    <row r="31" spans="1:23" ht="12.75">
      <c r="A31" s="16">
        <v>29</v>
      </c>
      <c r="B31" s="11" t="s">
        <v>130</v>
      </c>
      <c r="C31" s="11" t="s">
        <v>18</v>
      </c>
      <c r="D31" s="11" t="s">
        <v>70</v>
      </c>
      <c r="E31" s="115">
        <v>3217</v>
      </c>
      <c r="F31" s="32" t="s">
        <v>6</v>
      </c>
      <c r="G31" s="12">
        <v>3</v>
      </c>
      <c r="H31" s="89">
        <v>30</v>
      </c>
      <c r="I31" s="89">
        <v>29</v>
      </c>
      <c r="J31" s="90">
        <v>27</v>
      </c>
      <c r="K31" s="90">
        <v>25</v>
      </c>
      <c r="L31" s="90"/>
      <c r="M31" s="90"/>
      <c r="N31" s="90"/>
      <c r="O31" s="90"/>
      <c r="P31" s="90"/>
      <c r="Q31" s="90"/>
      <c r="R31" s="17">
        <f t="shared" si="0"/>
        <v>111</v>
      </c>
      <c r="S31" s="18">
        <f t="shared" si="1"/>
        <v>27.75</v>
      </c>
      <c r="T31" s="35">
        <v>44</v>
      </c>
      <c r="U31" s="13">
        <f t="shared" si="5"/>
        <v>4</v>
      </c>
      <c r="V31" s="13">
        <f t="shared" si="6"/>
        <v>5</v>
      </c>
      <c r="W31" s="13">
        <f t="shared" si="7"/>
        <v>2</v>
      </c>
    </row>
    <row r="32" spans="1:23" ht="12.75">
      <c r="A32" s="16">
        <v>30</v>
      </c>
      <c r="B32" s="11" t="s">
        <v>73</v>
      </c>
      <c r="C32" s="11" t="s">
        <v>44</v>
      </c>
      <c r="D32" s="11" t="s">
        <v>74</v>
      </c>
      <c r="E32" s="118">
        <v>1239</v>
      </c>
      <c r="F32" s="32" t="s">
        <v>6</v>
      </c>
      <c r="G32" s="12">
        <v>4</v>
      </c>
      <c r="H32" s="89">
        <v>32</v>
      </c>
      <c r="I32" s="89">
        <v>27</v>
      </c>
      <c r="J32" s="90">
        <v>26</v>
      </c>
      <c r="K32" s="90">
        <v>27</v>
      </c>
      <c r="L32" s="90"/>
      <c r="M32" s="90"/>
      <c r="N32" s="90"/>
      <c r="O32" s="90"/>
      <c r="P32" s="90"/>
      <c r="Q32" s="90"/>
      <c r="R32" s="17">
        <f t="shared" si="0"/>
        <v>112</v>
      </c>
      <c r="S32" s="18">
        <f t="shared" si="1"/>
        <v>28</v>
      </c>
      <c r="T32" s="35">
        <v>43</v>
      </c>
      <c r="U32" s="13">
        <f t="shared" si="5"/>
        <v>4</v>
      </c>
      <c r="V32" s="13">
        <f t="shared" si="6"/>
        <v>6</v>
      </c>
      <c r="W32" s="13">
        <f t="shared" si="7"/>
        <v>0</v>
      </c>
    </row>
    <row r="33" spans="1:23" ht="12.75">
      <c r="A33" s="16">
        <v>31</v>
      </c>
      <c r="B33" s="11" t="s">
        <v>100</v>
      </c>
      <c r="C33" s="11" t="s">
        <v>101</v>
      </c>
      <c r="D33" s="11" t="s">
        <v>68</v>
      </c>
      <c r="E33" s="118">
        <v>2175</v>
      </c>
      <c r="F33" s="32" t="s">
        <v>33</v>
      </c>
      <c r="G33" s="12">
        <v>1</v>
      </c>
      <c r="H33" s="89">
        <v>34</v>
      </c>
      <c r="I33" s="89">
        <v>27</v>
      </c>
      <c r="J33" s="90">
        <v>26</v>
      </c>
      <c r="K33" s="90">
        <v>25</v>
      </c>
      <c r="L33" s="90"/>
      <c r="M33" s="90"/>
      <c r="N33" s="90"/>
      <c r="O33" s="90"/>
      <c r="P33" s="90"/>
      <c r="Q33" s="90"/>
      <c r="R33" s="17">
        <f t="shared" si="0"/>
        <v>112</v>
      </c>
      <c r="S33" s="18">
        <f t="shared" si="1"/>
        <v>28</v>
      </c>
      <c r="T33" s="35">
        <v>43</v>
      </c>
      <c r="U33" s="13">
        <f t="shared" si="5"/>
        <v>4</v>
      </c>
      <c r="V33" s="13">
        <f t="shared" si="6"/>
        <v>9</v>
      </c>
      <c r="W33" s="13">
        <f t="shared" si="7"/>
        <v>1</v>
      </c>
    </row>
    <row r="34" spans="1:23" ht="12.75">
      <c r="A34" s="16">
        <v>32</v>
      </c>
      <c r="B34" s="11" t="s">
        <v>76</v>
      </c>
      <c r="C34" s="11" t="s">
        <v>77</v>
      </c>
      <c r="D34" s="11" t="s">
        <v>174</v>
      </c>
      <c r="E34" s="118">
        <v>1242</v>
      </c>
      <c r="F34" s="32" t="s">
        <v>5</v>
      </c>
      <c r="G34" s="12">
        <v>3</v>
      </c>
      <c r="H34" s="89">
        <v>29</v>
      </c>
      <c r="I34" s="89">
        <v>28</v>
      </c>
      <c r="J34" s="90">
        <v>26</v>
      </c>
      <c r="K34" s="90">
        <v>29</v>
      </c>
      <c r="L34" s="90"/>
      <c r="M34" s="90"/>
      <c r="N34" s="90"/>
      <c r="O34" s="90"/>
      <c r="P34" s="90"/>
      <c r="Q34" s="90"/>
      <c r="R34" s="17">
        <f t="shared" si="0"/>
        <v>112</v>
      </c>
      <c r="S34" s="18">
        <f t="shared" si="1"/>
        <v>28</v>
      </c>
      <c r="T34" s="35">
        <v>43</v>
      </c>
      <c r="U34" s="13">
        <f t="shared" si="5"/>
        <v>4</v>
      </c>
      <c r="V34" s="13">
        <f t="shared" si="6"/>
        <v>3</v>
      </c>
      <c r="W34" s="13">
        <f t="shared" si="7"/>
        <v>1</v>
      </c>
    </row>
    <row r="35" spans="1:23" ht="12.75">
      <c r="A35" s="16">
        <v>33</v>
      </c>
      <c r="B35" s="11" t="s">
        <v>122</v>
      </c>
      <c r="C35" s="11" t="s">
        <v>18</v>
      </c>
      <c r="D35" s="11" t="s">
        <v>57</v>
      </c>
      <c r="E35" s="118">
        <v>2937</v>
      </c>
      <c r="F35" s="32" t="s">
        <v>5</v>
      </c>
      <c r="G35" s="12">
        <v>2</v>
      </c>
      <c r="H35" s="89">
        <v>30</v>
      </c>
      <c r="I35" s="89">
        <v>26</v>
      </c>
      <c r="J35" s="90">
        <v>25</v>
      </c>
      <c r="K35" s="90">
        <v>31</v>
      </c>
      <c r="L35" s="90"/>
      <c r="M35" s="90"/>
      <c r="N35" s="90"/>
      <c r="O35" s="90"/>
      <c r="P35" s="90"/>
      <c r="Q35" s="90"/>
      <c r="R35" s="17">
        <f aca="true" t="shared" si="8" ref="R35:R61">SUM(H35:Q35)</f>
        <v>112</v>
      </c>
      <c r="S35" s="18">
        <f aca="true" t="shared" si="9" ref="S35:S61">+R35/COUNT(H35:Q35)</f>
        <v>28</v>
      </c>
      <c r="T35" s="35">
        <v>43</v>
      </c>
      <c r="U35" s="13">
        <f t="shared" si="5"/>
        <v>4</v>
      </c>
      <c r="V35" s="13">
        <f t="shared" si="6"/>
        <v>6</v>
      </c>
      <c r="W35" s="13">
        <f t="shared" si="7"/>
        <v>4</v>
      </c>
    </row>
    <row r="36" spans="1:23" ht="12.75">
      <c r="A36" s="16">
        <v>34</v>
      </c>
      <c r="B36" s="11" t="s">
        <v>87</v>
      </c>
      <c r="C36" s="11" t="s">
        <v>11</v>
      </c>
      <c r="D36" s="11" t="s">
        <v>60</v>
      </c>
      <c r="E36" s="118">
        <v>2910</v>
      </c>
      <c r="F36" s="32" t="s">
        <v>97</v>
      </c>
      <c r="G36" s="12">
        <v>4</v>
      </c>
      <c r="H36" s="123">
        <v>28</v>
      </c>
      <c r="I36" s="123">
        <v>29</v>
      </c>
      <c r="J36" s="123">
        <v>24</v>
      </c>
      <c r="K36" s="123">
        <v>31</v>
      </c>
      <c r="L36" s="124"/>
      <c r="M36" s="125"/>
      <c r="N36" s="124"/>
      <c r="O36" s="31"/>
      <c r="P36" s="31"/>
      <c r="Q36" s="31"/>
      <c r="R36" s="17">
        <f t="shared" si="8"/>
        <v>112</v>
      </c>
      <c r="S36" s="18">
        <f t="shared" si="9"/>
        <v>28</v>
      </c>
      <c r="T36" s="35">
        <v>43</v>
      </c>
      <c r="U36" s="13">
        <f t="shared" si="5"/>
        <v>4</v>
      </c>
      <c r="V36" s="13">
        <f t="shared" si="6"/>
        <v>7</v>
      </c>
      <c r="W36" s="13">
        <f t="shared" si="7"/>
        <v>1</v>
      </c>
    </row>
    <row r="37" spans="1:23" ht="12.75">
      <c r="A37" s="16">
        <v>35</v>
      </c>
      <c r="B37" s="11" t="s">
        <v>81</v>
      </c>
      <c r="C37" s="11" t="s">
        <v>82</v>
      </c>
      <c r="D37" s="11" t="s">
        <v>83</v>
      </c>
      <c r="E37" s="118">
        <v>1397</v>
      </c>
      <c r="F37" s="32" t="s">
        <v>6</v>
      </c>
      <c r="G37" s="12">
        <v>3</v>
      </c>
      <c r="H37" s="89">
        <v>25</v>
      </c>
      <c r="I37" s="89">
        <v>30</v>
      </c>
      <c r="J37" s="90">
        <v>30</v>
      </c>
      <c r="K37" s="90">
        <v>27</v>
      </c>
      <c r="L37" s="90"/>
      <c r="M37" s="90"/>
      <c r="N37" s="90"/>
      <c r="O37" s="90"/>
      <c r="P37" s="90"/>
      <c r="Q37" s="90"/>
      <c r="R37" s="17">
        <f t="shared" si="8"/>
        <v>112</v>
      </c>
      <c r="S37" s="18">
        <f t="shared" si="9"/>
        <v>28</v>
      </c>
      <c r="T37" s="35">
        <v>43</v>
      </c>
      <c r="U37" s="13">
        <f aca="true" t="shared" si="10" ref="U37:U43">+COUNT(H37:Q37)</f>
        <v>4</v>
      </c>
      <c r="V37" s="13">
        <f aca="true" t="shared" si="11" ref="V37:V43">MAX($H37:$Q37)-MIN($H37:$Q37)</f>
        <v>5</v>
      </c>
      <c r="W37" s="13">
        <f aca="true" t="shared" si="12" ref="W37:W43">LARGE($H37:$Q37,2)-SMALL($H37:$Q37,2)</f>
        <v>3</v>
      </c>
    </row>
    <row r="38" spans="1:23" ht="12.75">
      <c r="A38" s="16">
        <v>36</v>
      </c>
      <c r="B38" s="11" t="s">
        <v>48</v>
      </c>
      <c r="C38" s="11" t="s">
        <v>49</v>
      </c>
      <c r="D38" s="11" t="s">
        <v>50</v>
      </c>
      <c r="E38" s="118">
        <v>562</v>
      </c>
      <c r="F38" s="32" t="s">
        <v>5</v>
      </c>
      <c r="G38" s="12">
        <v>2</v>
      </c>
      <c r="H38" s="89">
        <v>27</v>
      </c>
      <c r="I38" s="89">
        <v>29</v>
      </c>
      <c r="J38" s="90">
        <v>30</v>
      </c>
      <c r="K38" s="90">
        <v>27</v>
      </c>
      <c r="L38" s="90"/>
      <c r="M38" s="90"/>
      <c r="N38" s="90"/>
      <c r="O38" s="90"/>
      <c r="P38" s="90"/>
      <c r="Q38" s="90"/>
      <c r="R38" s="17">
        <f t="shared" si="8"/>
        <v>113</v>
      </c>
      <c r="S38" s="18">
        <f t="shared" si="9"/>
        <v>28.25</v>
      </c>
      <c r="T38" s="35">
        <v>42</v>
      </c>
      <c r="U38" s="13">
        <f t="shared" si="10"/>
        <v>4</v>
      </c>
      <c r="V38" s="13">
        <f t="shared" si="11"/>
        <v>3</v>
      </c>
      <c r="W38" s="13">
        <f t="shared" si="12"/>
        <v>2</v>
      </c>
    </row>
    <row r="39" spans="1:23" ht="12.75">
      <c r="A39" s="16">
        <v>37</v>
      </c>
      <c r="B39" s="11" t="s">
        <v>115</v>
      </c>
      <c r="C39" s="11" t="s">
        <v>47</v>
      </c>
      <c r="D39" s="11" t="s">
        <v>174</v>
      </c>
      <c r="E39" s="118">
        <v>2712</v>
      </c>
      <c r="F39" s="32" t="s">
        <v>98</v>
      </c>
      <c r="G39" s="12">
        <v>2</v>
      </c>
      <c r="H39" s="89">
        <v>25</v>
      </c>
      <c r="I39" s="89">
        <v>25</v>
      </c>
      <c r="J39" s="90">
        <v>31</v>
      </c>
      <c r="K39" s="90">
        <v>33</v>
      </c>
      <c r="L39" s="90"/>
      <c r="M39" s="90"/>
      <c r="N39" s="90"/>
      <c r="O39" s="90"/>
      <c r="P39" s="90"/>
      <c r="Q39" s="90"/>
      <c r="R39" s="17">
        <f t="shared" si="8"/>
        <v>114</v>
      </c>
      <c r="S39" s="18">
        <f t="shared" si="9"/>
        <v>28.5</v>
      </c>
      <c r="T39" s="35">
        <v>41</v>
      </c>
      <c r="U39" s="13">
        <f t="shared" si="10"/>
        <v>4</v>
      </c>
      <c r="V39" s="13">
        <f t="shared" si="11"/>
        <v>8</v>
      </c>
      <c r="W39" s="13">
        <f t="shared" si="12"/>
        <v>6</v>
      </c>
    </row>
    <row r="40" spans="1:23" ht="12.75">
      <c r="A40" s="16">
        <v>38</v>
      </c>
      <c r="B40" s="11" t="s">
        <v>58</v>
      </c>
      <c r="C40" s="11" t="s">
        <v>59</v>
      </c>
      <c r="D40" s="11" t="s">
        <v>60</v>
      </c>
      <c r="E40" s="118">
        <v>749</v>
      </c>
      <c r="F40" s="32" t="s">
        <v>6</v>
      </c>
      <c r="G40" s="12">
        <v>3</v>
      </c>
      <c r="H40" s="89">
        <v>29</v>
      </c>
      <c r="I40" s="89">
        <v>28</v>
      </c>
      <c r="J40" s="90">
        <v>30</v>
      </c>
      <c r="K40" s="90">
        <v>27</v>
      </c>
      <c r="L40" s="90"/>
      <c r="M40" s="90"/>
      <c r="N40" s="90"/>
      <c r="O40" s="95"/>
      <c r="P40" s="95"/>
      <c r="Q40" s="95"/>
      <c r="R40" s="96">
        <f t="shared" si="8"/>
        <v>114</v>
      </c>
      <c r="S40" s="97">
        <f t="shared" si="9"/>
        <v>28.5</v>
      </c>
      <c r="T40" s="35">
        <v>41</v>
      </c>
      <c r="U40" s="13">
        <f t="shared" si="10"/>
        <v>4</v>
      </c>
      <c r="V40" s="13">
        <f t="shared" si="11"/>
        <v>3</v>
      </c>
      <c r="W40" s="13">
        <f t="shared" si="12"/>
        <v>1</v>
      </c>
    </row>
    <row r="41" spans="1:23" ht="12.75">
      <c r="A41" s="16">
        <v>39</v>
      </c>
      <c r="B41" s="11" t="s">
        <v>122</v>
      </c>
      <c r="C41" s="11" t="s">
        <v>69</v>
      </c>
      <c r="D41" s="11" t="s">
        <v>57</v>
      </c>
      <c r="E41" s="118">
        <v>3001</v>
      </c>
      <c r="F41" s="32" t="s">
        <v>97</v>
      </c>
      <c r="G41" s="12" t="s">
        <v>24</v>
      </c>
      <c r="H41" s="89">
        <v>31</v>
      </c>
      <c r="I41" s="89">
        <v>27</v>
      </c>
      <c r="J41" s="90">
        <v>27</v>
      </c>
      <c r="K41" s="90">
        <v>30</v>
      </c>
      <c r="L41" s="90"/>
      <c r="M41" s="90"/>
      <c r="N41" s="90"/>
      <c r="O41" s="90"/>
      <c r="P41" s="90"/>
      <c r="Q41" s="90"/>
      <c r="R41" s="17">
        <f t="shared" si="8"/>
        <v>115</v>
      </c>
      <c r="S41" s="18">
        <f t="shared" si="9"/>
        <v>28.75</v>
      </c>
      <c r="T41" s="35">
        <v>40</v>
      </c>
      <c r="U41" s="13">
        <f t="shared" si="10"/>
        <v>4</v>
      </c>
      <c r="V41" s="13">
        <f t="shared" si="11"/>
        <v>4</v>
      </c>
      <c r="W41" s="13">
        <f t="shared" si="12"/>
        <v>3</v>
      </c>
    </row>
    <row r="42" spans="1:23" ht="12.75">
      <c r="A42" s="16">
        <v>40</v>
      </c>
      <c r="B42" s="11" t="s">
        <v>81</v>
      </c>
      <c r="C42" s="11" t="s">
        <v>23</v>
      </c>
      <c r="D42" s="11" t="s">
        <v>83</v>
      </c>
      <c r="E42" s="118">
        <v>2824</v>
      </c>
      <c r="F42" s="32" t="s">
        <v>98</v>
      </c>
      <c r="G42" s="12">
        <v>2</v>
      </c>
      <c r="H42" s="89">
        <v>30</v>
      </c>
      <c r="I42" s="89">
        <v>31</v>
      </c>
      <c r="J42" s="90">
        <v>29</v>
      </c>
      <c r="K42" s="90">
        <v>28</v>
      </c>
      <c r="L42" s="90"/>
      <c r="M42" s="90"/>
      <c r="N42" s="90"/>
      <c r="O42" s="90"/>
      <c r="P42" s="90"/>
      <c r="Q42" s="90"/>
      <c r="R42" s="17">
        <f t="shared" si="8"/>
        <v>118</v>
      </c>
      <c r="S42" s="18">
        <f t="shared" si="9"/>
        <v>29.5</v>
      </c>
      <c r="T42" s="35">
        <v>37</v>
      </c>
      <c r="U42" s="13">
        <f t="shared" si="10"/>
        <v>4</v>
      </c>
      <c r="V42" s="13">
        <f t="shared" si="11"/>
        <v>3</v>
      </c>
      <c r="W42" s="13">
        <f t="shared" si="12"/>
        <v>1</v>
      </c>
    </row>
    <row r="43" spans="1:23" ht="12.75">
      <c r="A43" s="16">
        <v>41</v>
      </c>
      <c r="B43" s="11" t="s">
        <v>109</v>
      </c>
      <c r="C43" s="11" t="s">
        <v>14</v>
      </c>
      <c r="D43" s="11" t="s">
        <v>57</v>
      </c>
      <c r="E43" s="115">
        <v>2567</v>
      </c>
      <c r="F43" s="32" t="s">
        <v>5</v>
      </c>
      <c r="G43" s="12">
        <v>2</v>
      </c>
      <c r="H43" s="89">
        <v>29</v>
      </c>
      <c r="I43" s="89">
        <v>32</v>
      </c>
      <c r="J43" s="90">
        <v>29</v>
      </c>
      <c r="K43" s="90">
        <v>29</v>
      </c>
      <c r="L43" s="90"/>
      <c r="M43" s="90"/>
      <c r="N43" s="90"/>
      <c r="O43" s="90"/>
      <c r="P43" s="90"/>
      <c r="Q43" s="90"/>
      <c r="R43" s="17">
        <f t="shared" si="8"/>
        <v>119</v>
      </c>
      <c r="S43" s="18">
        <f t="shared" si="9"/>
        <v>29.75</v>
      </c>
      <c r="T43" s="35">
        <v>36</v>
      </c>
      <c r="U43" s="13">
        <f t="shared" si="10"/>
        <v>4</v>
      </c>
      <c r="V43" s="13">
        <f t="shared" si="11"/>
        <v>3</v>
      </c>
      <c r="W43" s="13">
        <f t="shared" si="12"/>
        <v>0</v>
      </c>
    </row>
    <row r="44" spans="1:23" ht="12.75">
      <c r="A44" s="16">
        <v>42</v>
      </c>
      <c r="B44" s="11" t="s">
        <v>128</v>
      </c>
      <c r="C44" s="11" t="s">
        <v>63</v>
      </c>
      <c r="D44" s="11" t="s">
        <v>116</v>
      </c>
      <c r="E44" s="118">
        <v>3089</v>
      </c>
      <c r="F44" s="32" t="s">
        <v>33</v>
      </c>
      <c r="G44" s="12">
        <v>2</v>
      </c>
      <c r="H44" s="89">
        <v>28</v>
      </c>
      <c r="I44" s="89">
        <v>32</v>
      </c>
      <c r="J44" s="90">
        <v>33</v>
      </c>
      <c r="K44" s="90">
        <v>29</v>
      </c>
      <c r="L44" s="90"/>
      <c r="M44" s="90"/>
      <c r="N44" s="90"/>
      <c r="O44" s="95"/>
      <c r="P44" s="95"/>
      <c r="Q44" s="95"/>
      <c r="R44" s="17">
        <f t="shared" si="8"/>
        <v>122</v>
      </c>
      <c r="S44" s="18">
        <f t="shared" si="9"/>
        <v>30.5</v>
      </c>
      <c r="T44" s="35">
        <v>33</v>
      </c>
      <c r="U44" s="13">
        <f aca="true" t="shared" si="13" ref="U44:U61">+COUNT(H44:Q44)</f>
        <v>4</v>
      </c>
      <c r="V44" s="13">
        <f aca="true" t="shared" si="14" ref="V44:V61">MAX($H44:$Q44)-MIN($H44:$Q44)</f>
        <v>5</v>
      </c>
      <c r="W44" s="13">
        <f aca="true" t="shared" si="15" ref="W44:W61">LARGE($H44:$Q44,2)-SMALL($H44:$Q44,2)</f>
        <v>3</v>
      </c>
    </row>
    <row r="45" spans="1:23" ht="12.75">
      <c r="A45" s="16">
        <v>43</v>
      </c>
      <c r="B45" s="11" t="s">
        <v>119</v>
      </c>
      <c r="C45" s="11" t="s">
        <v>120</v>
      </c>
      <c r="D45" s="11" t="s">
        <v>50</v>
      </c>
      <c r="E45" s="118">
        <v>2853</v>
      </c>
      <c r="F45" s="32" t="s">
        <v>98</v>
      </c>
      <c r="G45" s="12">
        <v>3</v>
      </c>
      <c r="H45" s="89">
        <v>28</v>
      </c>
      <c r="I45" s="89">
        <v>29</v>
      </c>
      <c r="J45" s="90">
        <v>32</v>
      </c>
      <c r="K45" s="90">
        <v>34</v>
      </c>
      <c r="L45" s="90"/>
      <c r="M45" s="90"/>
      <c r="N45" s="90"/>
      <c r="O45" s="90"/>
      <c r="P45" s="90"/>
      <c r="Q45" s="90"/>
      <c r="R45" s="17">
        <f t="shared" si="8"/>
        <v>123</v>
      </c>
      <c r="S45" s="18">
        <f t="shared" si="9"/>
        <v>30.75</v>
      </c>
      <c r="T45" s="35">
        <v>32</v>
      </c>
      <c r="U45" s="13">
        <f t="shared" si="13"/>
        <v>4</v>
      </c>
      <c r="V45" s="13">
        <f t="shared" si="14"/>
        <v>6</v>
      </c>
      <c r="W45" s="13">
        <f t="shared" si="15"/>
        <v>3</v>
      </c>
    </row>
    <row r="46" spans="1:23" ht="12.75">
      <c r="A46" s="16">
        <v>44</v>
      </c>
      <c r="B46" s="11" t="s">
        <v>195</v>
      </c>
      <c r="C46" s="11" t="s">
        <v>196</v>
      </c>
      <c r="D46" s="11" t="s">
        <v>60</v>
      </c>
      <c r="E46" s="118">
        <v>3348</v>
      </c>
      <c r="F46" s="32" t="s">
        <v>97</v>
      </c>
      <c r="G46" s="12" t="s">
        <v>38</v>
      </c>
      <c r="H46" s="123">
        <v>35</v>
      </c>
      <c r="I46" s="123">
        <v>30</v>
      </c>
      <c r="J46" s="123">
        <v>26</v>
      </c>
      <c r="K46" s="123">
        <v>32</v>
      </c>
      <c r="L46" s="123"/>
      <c r="M46" s="123"/>
      <c r="N46" s="123"/>
      <c r="O46" s="31"/>
      <c r="P46" s="31"/>
      <c r="Q46" s="31"/>
      <c r="R46" s="17">
        <f t="shared" si="8"/>
        <v>123</v>
      </c>
      <c r="S46" s="18">
        <f t="shared" si="9"/>
        <v>30.75</v>
      </c>
      <c r="T46" s="35">
        <v>32</v>
      </c>
      <c r="U46" s="13">
        <f t="shared" si="13"/>
        <v>4</v>
      </c>
      <c r="V46" s="13">
        <f t="shared" si="14"/>
        <v>9</v>
      </c>
      <c r="W46" s="13">
        <f t="shared" si="15"/>
        <v>2</v>
      </c>
    </row>
    <row r="47" spans="1:23" ht="12.75">
      <c r="A47" s="16">
        <v>45</v>
      </c>
      <c r="B47" s="11" t="s">
        <v>129</v>
      </c>
      <c r="C47" s="11" t="s">
        <v>18</v>
      </c>
      <c r="D47" s="11" t="s">
        <v>74</v>
      </c>
      <c r="E47" s="118">
        <v>3135</v>
      </c>
      <c r="F47" s="32" t="s">
        <v>98</v>
      </c>
      <c r="G47" s="12">
        <v>3</v>
      </c>
      <c r="H47" s="89">
        <v>30</v>
      </c>
      <c r="I47" s="89">
        <v>30</v>
      </c>
      <c r="J47" s="90">
        <v>29</v>
      </c>
      <c r="K47" s="90">
        <v>36</v>
      </c>
      <c r="L47" s="90"/>
      <c r="M47" s="90"/>
      <c r="N47" s="90"/>
      <c r="O47" s="90"/>
      <c r="P47" s="90"/>
      <c r="Q47" s="90"/>
      <c r="R47" s="17">
        <f t="shared" si="8"/>
        <v>125</v>
      </c>
      <c r="S47" s="18">
        <f t="shared" si="9"/>
        <v>31.25</v>
      </c>
      <c r="T47" s="35">
        <v>30</v>
      </c>
      <c r="U47" s="13">
        <f t="shared" si="13"/>
        <v>4</v>
      </c>
      <c r="V47" s="13">
        <f t="shared" si="14"/>
        <v>7</v>
      </c>
      <c r="W47" s="13">
        <f t="shared" si="15"/>
        <v>0</v>
      </c>
    </row>
    <row r="48" spans="1:23" s="100" customFormat="1" ht="12.75">
      <c r="A48" s="16">
        <v>46</v>
      </c>
      <c r="B48" s="11" t="s">
        <v>73</v>
      </c>
      <c r="C48" s="11" t="s">
        <v>75</v>
      </c>
      <c r="D48" s="11" t="s">
        <v>70</v>
      </c>
      <c r="E48" s="118">
        <v>2874</v>
      </c>
      <c r="F48" s="32" t="s">
        <v>97</v>
      </c>
      <c r="G48" s="12">
        <v>2</v>
      </c>
      <c r="H48" s="89">
        <v>28</v>
      </c>
      <c r="I48" s="89">
        <v>34</v>
      </c>
      <c r="J48" s="90">
        <v>30</v>
      </c>
      <c r="K48" s="90">
        <v>33</v>
      </c>
      <c r="L48" s="90"/>
      <c r="M48" s="90"/>
      <c r="N48" s="90"/>
      <c r="O48" s="90"/>
      <c r="P48" s="90"/>
      <c r="Q48" s="90"/>
      <c r="R48" s="17">
        <f t="shared" si="8"/>
        <v>125</v>
      </c>
      <c r="S48" s="18">
        <f t="shared" si="9"/>
        <v>31.25</v>
      </c>
      <c r="T48" s="35">
        <v>30</v>
      </c>
      <c r="U48" s="13">
        <f t="shared" si="13"/>
        <v>4</v>
      </c>
      <c r="V48" s="13">
        <f t="shared" si="14"/>
        <v>6</v>
      </c>
      <c r="W48" s="13">
        <f t="shared" si="15"/>
        <v>3</v>
      </c>
    </row>
    <row r="49" spans="1:23" s="100" customFormat="1" ht="12.75">
      <c r="A49" s="16">
        <v>47</v>
      </c>
      <c r="B49" s="11" t="s">
        <v>126</v>
      </c>
      <c r="C49" s="11" t="s">
        <v>127</v>
      </c>
      <c r="D49" s="11" t="s">
        <v>70</v>
      </c>
      <c r="E49" s="118">
        <v>3088</v>
      </c>
      <c r="F49" s="32" t="s">
        <v>33</v>
      </c>
      <c r="G49" s="12">
        <v>2</v>
      </c>
      <c r="H49" s="89">
        <v>28</v>
      </c>
      <c r="I49" s="89">
        <v>37</v>
      </c>
      <c r="J49" s="90">
        <v>29</v>
      </c>
      <c r="K49" s="90">
        <v>31</v>
      </c>
      <c r="L49" s="90"/>
      <c r="M49" s="90"/>
      <c r="N49" s="90"/>
      <c r="O49" s="90"/>
      <c r="P49" s="90"/>
      <c r="Q49" s="90"/>
      <c r="R49" s="17">
        <f t="shared" si="8"/>
        <v>125</v>
      </c>
      <c r="S49" s="18">
        <f t="shared" si="9"/>
        <v>31.25</v>
      </c>
      <c r="T49" s="35">
        <v>30</v>
      </c>
      <c r="U49" s="13">
        <f t="shared" si="13"/>
        <v>4</v>
      </c>
      <c r="V49" s="13">
        <f t="shared" si="14"/>
        <v>9</v>
      </c>
      <c r="W49" s="13">
        <f t="shared" si="15"/>
        <v>2</v>
      </c>
    </row>
    <row r="50" spans="1:23" s="100" customFormat="1" ht="12.75">
      <c r="A50" s="16">
        <v>48</v>
      </c>
      <c r="B50" s="11" t="s">
        <v>106</v>
      </c>
      <c r="C50" s="11" t="s">
        <v>107</v>
      </c>
      <c r="D50" s="11" t="s">
        <v>57</v>
      </c>
      <c r="E50" s="118">
        <v>2374</v>
      </c>
      <c r="F50" s="32" t="s">
        <v>5</v>
      </c>
      <c r="G50" s="12">
        <v>2</v>
      </c>
      <c r="H50" s="89">
        <v>35</v>
      </c>
      <c r="I50" s="89">
        <v>29</v>
      </c>
      <c r="J50" s="90">
        <v>34</v>
      </c>
      <c r="K50" s="90">
        <v>28</v>
      </c>
      <c r="L50" s="90"/>
      <c r="M50" s="90"/>
      <c r="N50" s="90"/>
      <c r="O50" s="90"/>
      <c r="P50" s="90"/>
      <c r="Q50" s="90"/>
      <c r="R50" s="17">
        <f t="shared" si="8"/>
        <v>126</v>
      </c>
      <c r="S50" s="18">
        <f t="shared" si="9"/>
        <v>31.5</v>
      </c>
      <c r="T50" s="35">
        <v>29</v>
      </c>
      <c r="U50" s="13">
        <f t="shared" si="13"/>
        <v>4</v>
      </c>
      <c r="V50" s="13">
        <f t="shared" si="14"/>
        <v>7</v>
      </c>
      <c r="W50" s="13">
        <f t="shared" si="15"/>
        <v>5</v>
      </c>
    </row>
    <row r="51" spans="1:23" s="100" customFormat="1" ht="12.75">
      <c r="A51" s="16">
        <v>49</v>
      </c>
      <c r="B51" s="11" t="s">
        <v>110</v>
      </c>
      <c r="C51" s="11" t="s">
        <v>111</v>
      </c>
      <c r="D51" s="11" t="s">
        <v>116</v>
      </c>
      <c r="E51" s="118">
        <v>2631</v>
      </c>
      <c r="F51" s="32" t="s">
        <v>33</v>
      </c>
      <c r="G51" s="12">
        <v>5</v>
      </c>
      <c r="H51" s="89">
        <v>34</v>
      </c>
      <c r="I51" s="89">
        <v>32</v>
      </c>
      <c r="J51" s="90">
        <v>32</v>
      </c>
      <c r="K51" s="90">
        <v>29</v>
      </c>
      <c r="L51" s="90"/>
      <c r="M51" s="90"/>
      <c r="N51" s="90"/>
      <c r="O51" s="95"/>
      <c r="P51" s="95"/>
      <c r="Q51" s="95"/>
      <c r="R51" s="17">
        <f t="shared" si="8"/>
        <v>127</v>
      </c>
      <c r="S51" s="18">
        <f t="shared" si="9"/>
        <v>31.75</v>
      </c>
      <c r="T51" s="35">
        <v>28</v>
      </c>
      <c r="U51" s="13">
        <f t="shared" si="13"/>
        <v>4</v>
      </c>
      <c r="V51" s="13">
        <f t="shared" si="14"/>
        <v>5</v>
      </c>
      <c r="W51" s="13">
        <f t="shared" si="15"/>
        <v>0</v>
      </c>
    </row>
    <row r="52" spans="1:23" s="100" customFormat="1" ht="12.75">
      <c r="A52" s="16">
        <v>50</v>
      </c>
      <c r="B52" s="11" t="s">
        <v>51</v>
      </c>
      <c r="C52" s="11" t="s">
        <v>52</v>
      </c>
      <c r="D52" s="11" t="s">
        <v>53</v>
      </c>
      <c r="E52" s="115">
        <v>563</v>
      </c>
      <c r="F52" s="32" t="s">
        <v>5</v>
      </c>
      <c r="G52" s="12">
        <v>3</v>
      </c>
      <c r="H52" s="89">
        <v>31</v>
      </c>
      <c r="I52" s="89">
        <v>34</v>
      </c>
      <c r="J52" s="90">
        <v>33</v>
      </c>
      <c r="K52" s="90">
        <v>31</v>
      </c>
      <c r="L52" s="90"/>
      <c r="M52" s="90"/>
      <c r="N52" s="90"/>
      <c r="O52" s="95"/>
      <c r="P52" s="95"/>
      <c r="Q52" s="95"/>
      <c r="R52" s="17">
        <f t="shared" si="8"/>
        <v>129</v>
      </c>
      <c r="S52" s="18">
        <f t="shared" si="9"/>
        <v>32.25</v>
      </c>
      <c r="T52" s="35">
        <v>26</v>
      </c>
      <c r="U52" s="13">
        <f t="shared" si="13"/>
        <v>4</v>
      </c>
      <c r="V52" s="13">
        <f t="shared" si="14"/>
        <v>3</v>
      </c>
      <c r="W52" s="13">
        <f t="shared" si="15"/>
        <v>2</v>
      </c>
    </row>
    <row r="53" spans="1:23" s="100" customFormat="1" ht="12.75">
      <c r="A53" s="16">
        <v>51</v>
      </c>
      <c r="B53" s="57" t="s">
        <v>197</v>
      </c>
      <c r="C53" s="58" t="s">
        <v>198</v>
      </c>
      <c r="D53" s="8" t="s">
        <v>199</v>
      </c>
      <c r="E53" s="121">
        <v>220</v>
      </c>
      <c r="F53" s="3" t="s">
        <v>5</v>
      </c>
      <c r="G53" s="15" t="s">
        <v>38</v>
      </c>
      <c r="H53" s="123">
        <v>38</v>
      </c>
      <c r="I53" s="123">
        <v>31</v>
      </c>
      <c r="J53" s="123">
        <v>32</v>
      </c>
      <c r="K53" s="123">
        <v>32</v>
      </c>
      <c r="L53" s="123"/>
      <c r="M53" s="123"/>
      <c r="N53" s="123"/>
      <c r="O53" s="31"/>
      <c r="P53" s="31"/>
      <c r="Q53" s="31"/>
      <c r="R53" s="17">
        <f t="shared" si="8"/>
        <v>133</v>
      </c>
      <c r="S53" s="18">
        <f t="shared" si="9"/>
        <v>33.25</v>
      </c>
      <c r="T53" s="35">
        <v>22</v>
      </c>
      <c r="U53" s="13">
        <f t="shared" si="13"/>
        <v>4</v>
      </c>
      <c r="V53" s="13">
        <f t="shared" si="14"/>
        <v>7</v>
      </c>
      <c r="W53" s="13">
        <f t="shared" si="15"/>
        <v>0</v>
      </c>
    </row>
    <row r="54" spans="1:23" s="100" customFormat="1" ht="12.75">
      <c r="A54" s="16">
        <v>52</v>
      </c>
      <c r="B54" s="11" t="s">
        <v>192</v>
      </c>
      <c r="C54" s="11" t="s">
        <v>86</v>
      </c>
      <c r="D54" s="11" t="s">
        <v>74</v>
      </c>
      <c r="E54" s="118">
        <v>2205</v>
      </c>
      <c r="F54" s="32" t="s">
        <v>33</v>
      </c>
      <c r="G54" s="12">
        <v>5</v>
      </c>
      <c r="H54" s="89">
        <v>33</v>
      </c>
      <c r="I54" s="89">
        <v>33</v>
      </c>
      <c r="J54" s="90">
        <v>29</v>
      </c>
      <c r="K54" s="90">
        <v>39</v>
      </c>
      <c r="L54" s="90"/>
      <c r="M54" s="90"/>
      <c r="N54" s="90"/>
      <c r="O54" s="90"/>
      <c r="P54" s="90"/>
      <c r="Q54" s="90"/>
      <c r="R54" s="17">
        <f t="shared" si="8"/>
        <v>134</v>
      </c>
      <c r="S54" s="18">
        <f t="shared" si="9"/>
        <v>33.5</v>
      </c>
      <c r="T54" s="35">
        <v>21</v>
      </c>
      <c r="U54" s="13">
        <f t="shared" si="13"/>
        <v>4</v>
      </c>
      <c r="V54" s="13">
        <f t="shared" si="14"/>
        <v>10</v>
      </c>
      <c r="W54" s="13">
        <f t="shared" si="15"/>
        <v>0</v>
      </c>
    </row>
    <row r="55" spans="1:23" s="100" customFormat="1" ht="12.75">
      <c r="A55" s="16">
        <v>53</v>
      </c>
      <c r="B55" s="11" t="s">
        <v>131</v>
      </c>
      <c r="C55" s="11" t="s">
        <v>47</v>
      </c>
      <c r="D55" s="11" t="s">
        <v>70</v>
      </c>
      <c r="E55" s="118">
        <v>3253</v>
      </c>
      <c r="F55" s="32" t="s">
        <v>97</v>
      </c>
      <c r="G55" s="12">
        <v>5</v>
      </c>
      <c r="H55" s="89">
        <v>34</v>
      </c>
      <c r="I55" s="89">
        <v>32</v>
      </c>
      <c r="J55" s="90">
        <v>37</v>
      </c>
      <c r="K55" s="90">
        <v>34</v>
      </c>
      <c r="L55" s="90"/>
      <c r="M55" s="90"/>
      <c r="N55" s="90"/>
      <c r="O55" s="90"/>
      <c r="P55" s="90"/>
      <c r="Q55" s="90"/>
      <c r="R55" s="17">
        <f t="shared" si="8"/>
        <v>137</v>
      </c>
      <c r="S55" s="18">
        <f t="shared" si="9"/>
        <v>34.25</v>
      </c>
      <c r="T55" s="35">
        <v>18</v>
      </c>
      <c r="U55" s="13">
        <f t="shared" si="13"/>
        <v>4</v>
      </c>
      <c r="V55" s="13">
        <f t="shared" si="14"/>
        <v>5</v>
      </c>
      <c r="W55" s="13">
        <f t="shared" si="15"/>
        <v>0</v>
      </c>
    </row>
    <row r="56" spans="1:23" s="100" customFormat="1" ht="12.75">
      <c r="A56" s="16">
        <v>54</v>
      </c>
      <c r="B56" s="11" t="s">
        <v>191</v>
      </c>
      <c r="C56" s="11" t="s">
        <v>11</v>
      </c>
      <c r="D56" s="11" t="s">
        <v>74</v>
      </c>
      <c r="E56" s="118">
        <v>3313</v>
      </c>
      <c r="F56" s="32" t="s">
        <v>97</v>
      </c>
      <c r="G56" s="12">
        <v>5</v>
      </c>
      <c r="H56" s="89">
        <v>39</v>
      </c>
      <c r="I56" s="89">
        <v>32</v>
      </c>
      <c r="J56" s="90">
        <v>35</v>
      </c>
      <c r="K56" s="90">
        <v>33</v>
      </c>
      <c r="L56" s="90"/>
      <c r="M56" s="90"/>
      <c r="N56" s="90"/>
      <c r="O56" s="90"/>
      <c r="P56" s="90"/>
      <c r="Q56" s="90"/>
      <c r="R56" s="17">
        <f t="shared" si="8"/>
        <v>139</v>
      </c>
      <c r="S56" s="18">
        <f t="shared" si="9"/>
        <v>34.75</v>
      </c>
      <c r="T56" s="35">
        <v>16</v>
      </c>
      <c r="U56" s="13">
        <f t="shared" si="13"/>
        <v>4</v>
      </c>
      <c r="V56" s="13">
        <f t="shared" si="14"/>
        <v>7</v>
      </c>
      <c r="W56" s="13">
        <f t="shared" si="15"/>
        <v>2</v>
      </c>
    </row>
    <row r="57" spans="1:23" s="100" customFormat="1" ht="12.75">
      <c r="A57" s="16">
        <v>55</v>
      </c>
      <c r="B57" s="11" t="s">
        <v>193</v>
      </c>
      <c r="C57" s="11" t="s">
        <v>36</v>
      </c>
      <c r="D57" s="11" t="s">
        <v>70</v>
      </c>
      <c r="E57" s="118">
        <v>3312</v>
      </c>
      <c r="F57" s="32" t="s">
        <v>97</v>
      </c>
      <c r="G57" s="12" t="s">
        <v>38</v>
      </c>
      <c r="H57" s="89">
        <v>37</v>
      </c>
      <c r="I57" s="89">
        <v>36</v>
      </c>
      <c r="J57" s="90">
        <v>46</v>
      </c>
      <c r="K57" s="90">
        <v>28</v>
      </c>
      <c r="L57" s="90"/>
      <c r="M57" s="90"/>
      <c r="N57" s="90"/>
      <c r="O57" s="90"/>
      <c r="P57" s="90"/>
      <c r="Q57" s="90"/>
      <c r="R57" s="17">
        <f t="shared" si="8"/>
        <v>147</v>
      </c>
      <c r="S57" s="18">
        <f t="shared" si="9"/>
        <v>36.75</v>
      </c>
      <c r="T57" s="35">
        <v>8</v>
      </c>
      <c r="U57" s="13">
        <f t="shared" si="13"/>
        <v>4</v>
      </c>
      <c r="V57" s="13">
        <f t="shared" si="14"/>
        <v>18</v>
      </c>
      <c r="W57" s="13">
        <f t="shared" si="15"/>
        <v>1</v>
      </c>
    </row>
    <row r="58" spans="1:23" s="100" customFormat="1" ht="12.75">
      <c r="A58" s="16">
        <v>56</v>
      </c>
      <c r="B58" s="11" t="s">
        <v>54</v>
      </c>
      <c r="C58" s="11" t="s">
        <v>55</v>
      </c>
      <c r="D58" s="11" t="s">
        <v>53</v>
      </c>
      <c r="E58" s="118">
        <v>629</v>
      </c>
      <c r="F58" s="32" t="s">
        <v>33</v>
      </c>
      <c r="G58" s="12" t="s">
        <v>38</v>
      </c>
      <c r="H58" s="89">
        <v>36</v>
      </c>
      <c r="I58" s="89">
        <v>34</v>
      </c>
      <c r="J58" s="90">
        <v>39</v>
      </c>
      <c r="K58" s="90">
        <v>40</v>
      </c>
      <c r="L58" s="90"/>
      <c r="M58" s="90"/>
      <c r="N58" s="90"/>
      <c r="O58" s="95"/>
      <c r="P58" s="95"/>
      <c r="Q58" s="95"/>
      <c r="R58" s="17">
        <f t="shared" si="8"/>
        <v>149</v>
      </c>
      <c r="S58" s="18">
        <f t="shared" si="9"/>
        <v>37.25</v>
      </c>
      <c r="T58" s="35">
        <v>6</v>
      </c>
      <c r="U58" s="13">
        <f t="shared" si="13"/>
        <v>4</v>
      </c>
      <c r="V58" s="13">
        <f t="shared" si="14"/>
        <v>6</v>
      </c>
      <c r="W58" s="13">
        <f t="shared" si="15"/>
        <v>3</v>
      </c>
    </row>
    <row r="59" spans="1:23" s="100" customFormat="1" ht="12.75">
      <c r="A59" s="16">
        <v>57</v>
      </c>
      <c r="B59" s="11" t="s">
        <v>62</v>
      </c>
      <c r="C59" s="11" t="s">
        <v>123</v>
      </c>
      <c r="D59" s="11" t="s">
        <v>74</v>
      </c>
      <c r="E59" s="118">
        <v>3284</v>
      </c>
      <c r="F59" s="32" t="s">
        <v>97</v>
      </c>
      <c r="G59" s="12" t="s">
        <v>38</v>
      </c>
      <c r="H59" s="89">
        <v>38</v>
      </c>
      <c r="I59" s="89">
        <v>36</v>
      </c>
      <c r="J59" s="90">
        <v>43</v>
      </c>
      <c r="K59" s="90">
        <v>35</v>
      </c>
      <c r="L59" s="90"/>
      <c r="M59" s="90"/>
      <c r="N59" s="90"/>
      <c r="O59" s="90"/>
      <c r="P59" s="90"/>
      <c r="Q59" s="90"/>
      <c r="R59" s="17">
        <f t="shared" si="8"/>
        <v>152</v>
      </c>
      <c r="S59" s="18">
        <f t="shared" si="9"/>
        <v>38</v>
      </c>
      <c r="T59" s="35">
        <v>3</v>
      </c>
      <c r="U59" s="13">
        <f t="shared" si="13"/>
        <v>4</v>
      </c>
      <c r="V59" s="13">
        <f t="shared" si="14"/>
        <v>8</v>
      </c>
      <c r="W59" s="13">
        <f t="shared" si="15"/>
        <v>2</v>
      </c>
    </row>
    <row r="60" spans="1:23" s="100" customFormat="1" ht="12.75">
      <c r="A60" s="16">
        <v>58</v>
      </c>
      <c r="B60" s="11" t="s">
        <v>194</v>
      </c>
      <c r="C60" s="11" t="s">
        <v>42</v>
      </c>
      <c r="D60" s="11" t="s">
        <v>116</v>
      </c>
      <c r="E60" s="118">
        <v>3355</v>
      </c>
      <c r="F60" s="32" t="s">
        <v>98</v>
      </c>
      <c r="G60" s="12" t="s">
        <v>38</v>
      </c>
      <c r="H60" s="89">
        <v>40</v>
      </c>
      <c r="I60" s="89">
        <v>47</v>
      </c>
      <c r="J60" s="90">
        <v>35</v>
      </c>
      <c r="K60" s="90">
        <v>35</v>
      </c>
      <c r="L60" s="90"/>
      <c r="M60" s="90"/>
      <c r="N60" s="90"/>
      <c r="O60" s="95"/>
      <c r="P60" s="95"/>
      <c r="Q60" s="95"/>
      <c r="R60" s="17">
        <f t="shared" si="8"/>
        <v>157</v>
      </c>
      <c r="S60" s="18">
        <f t="shared" si="9"/>
        <v>39.25</v>
      </c>
      <c r="T60" s="35">
        <v>0</v>
      </c>
      <c r="U60" s="13">
        <f t="shared" si="13"/>
        <v>4</v>
      </c>
      <c r="V60" s="13">
        <f t="shared" si="14"/>
        <v>12</v>
      </c>
      <c r="W60" s="13">
        <f t="shared" si="15"/>
        <v>5</v>
      </c>
    </row>
    <row r="61" spans="1:23" s="100" customFormat="1" ht="12.75">
      <c r="A61" s="16">
        <v>59</v>
      </c>
      <c r="B61" s="11" t="s">
        <v>175</v>
      </c>
      <c r="C61" s="11" t="s">
        <v>71</v>
      </c>
      <c r="D61" s="11" t="s">
        <v>70</v>
      </c>
      <c r="E61" s="115">
        <v>3283</v>
      </c>
      <c r="F61" s="32" t="s">
        <v>97</v>
      </c>
      <c r="G61" s="12">
        <v>5</v>
      </c>
      <c r="H61" s="89">
        <v>33</v>
      </c>
      <c r="I61" s="89">
        <v>45</v>
      </c>
      <c r="J61" s="90">
        <v>38</v>
      </c>
      <c r="K61" s="90">
        <v>44</v>
      </c>
      <c r="L61" s="90"/>
      <c r="M61" s="90"/>
      <c r="N61" s="90"/>
      <c r="O61" s="90"/>
      <c r="P61" s="90"/>
      <c r="Q61" s="90"/>
      <c r="R61" s="17">
        <f t="shared" si="8"/>
        <v>160</v>
      </c>
      <c r="S61" s="18">
        <f t="shared" si="9"/>
        <v>40</v>
      </c>
      <c r="T61" s="35">
        <v>0</v>
      </c>
      <c r="U61" s="13">
        <f t="shared" si="13"/>
        <v>4</v>
      </c>
      <c r="V61" s="13">
        <f t="shared" si="14"/>
        <v>12</v>
      </c>
      <c r="W61" s="13">
        <f t="shared" si="15"/>
        <v>6</v>
      </c>
    </row>
    <row r="62" spans="1:23" s="100" customFormat="1" ht="12.75">
      <c r="A62" s="92"/>
      <c r="B62" s="58"/>
      <c r="C62" s="58"/>
      <c r="D62" s="8"/>
      <c r="E62" s="3"/>
      <c r="F62" s="15"/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"/>
      <c r="S62" s="101"/>
      <c r="T62" s="98"/>
      <c r="U62" s="99"/>
      <c r="V62" s="99"/>
      <c r="W62" s="99"/>
    </row>
    <row r="63" spans="1:23" s="100" customFormat="1" ht="12.75">
      <c r="A63" s="92"/>
      <c r="B63" s="58"/>
      <c r="C63" s="58"/>
      <c r="D63" s="8"/>
      <c r="E63" s="3"/>
      <c r="F63" s="15"/>
      <c r="G63" s="3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"/>
      <c r="S63" s="101"/>
      <c r="T63" s="98"/>
      <c r="U63" s="99"/>
      <c r="V63" s="99"/>
      <c r="W63" s="99"/>
    </row>
    <row r="64" spans="1:23" s="100" customFormat="1" ht="12.75">
      <c r="A64" s="92"/>
      <c r="B64" s="58"/>
      <c r="C64" s="58"/>
      <c r="D64" s="8"/>
      <c r="E64" s="3"/>
      <c r="F64" s="15"/>
      <c r="G64" s="3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"/>
      <c r="S64" s="97"/>
      <c r="T64" s="98"/>
      <c r="U64" s="96"/>
      <c r="V64" s="96"/>
      <c r="W64" s="96"/>
    </row>
    <row r="65" spans="1:23" s="100" customFormat="1" ht="12.75">
      <c r="A65" s="92"/>
      <c r="B65" s="57"/>
      <c r="C65" s="58"/>
      <c r="D65" s="8"/>
      <c r="E65" s="3"/>
      <c r="F65" s="3"/>
      <c r="G65" s="15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"/>
      <c r="S65" s="97"/>
      <c r="T65" s="98"/>
      <c r="U65" s="96"/>
      <c r="V65" s="96"/>
      <c r="W65" s="96"/>
    </row>
    <row r="66" spans="1:23" s="100" customFormat="1" ht="12.75">
      <c r="A66" s="92"/>
      <c r="B66" s="57"/>
      <c r="C66" s="58"/>
      <c r="D66" s="8"/>
      <c r="E66" s="3"/>
      <c r="F66" s="3"/>
      <c r="G66" s="15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"/>
      <c r="S66" s="101"/>
      <c r="T66" s="98"/>
      <c r="U66" s="99"/>
      <c r="V66" s="99"/>
      <c r="W66" s="99"/>
    </row>
    <row r="67" spans="1:23" s="100" customFormat="1" ht="12.75">
      <c r="A67" s="92"/>
      <c r="B67" s="57"/>
      <c r="C67" s="58"/>
      <c r="D67" s="8"/>
      <c r="E67" s="3"/>
      <c r="F67" s="3"/>
      <c r="G67" s="15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"/>
      <c r="S67" s="101"/>
      <c r="T67" s="98"/>
      <c r="U67" s="99"/>
      <c r="V67" s="99"/>
      <c r="W67" s="99"/>
    </row>
    <row r="68" spans="1:23" s="100" customFormat="1" ht="12.75">
      <c r="A68" s="92"/>
      <c r="B68" s="58"/>
      <c r="C68" s="58"/>
      <c r="D68" s="8"/>
      <c r="E68" s="3"/>
      <c r="F68" s="15"/>
      <c r="G68" s="3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"/>
      <c r="S68" s="101"/>
      <c r="T68" s="98"/>
      <c r="U68" s="99"/>
      <c r="V68" s="99"/>
      <c r="W68" s="99"/>
    </row>
    <row r="69" spans="1:23" s="100" customFormat="1" ht="12.75">
      <c r="A69" s="92"/>
      <c r="B69" s="57"/>
      <c r="C69" s="58"/>
      <c r="D69" s="8"/>
      <c r="E69" s="3"/>
      <c r="F69" s="3"/>
      <c r="G69" s="15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"/>
      <c r="S69" s="101"/>
      <c r="T69" s="98"/>
      <c r="U69" s="99"/>
      <c r="V69" s="99"/>
      <c r="W69" s="99"/>
    </row>
    <row r="70" spans="1:23" s="100" customFormat="1" ht="12.75">
      <c r="A70" s="92"/>
      <c r="B70" s="57"/>
      <c r="C70" s="58"/>
      <c r="D70" s="8"/>
      <c r="E70" s="3"/>
      <c r="F70" s="3"/>
      <c r="G70" s="15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"/>
      <c r="S70" s="97"/>
      <c r="T70" s="98"/>
      <c r="U70" s="96"/>
      <c r="V70" s="96"/>
      <c r="W70" s="96"/>
    </row>
    <row r="71" spans="1:23" s="100" customFormat="1" ht="12.75">
      <c r="A71" s="92"/>
      <c r="B71" s="58"/>
      <c r="C71" s="58"/>
      <c r="D71" s="8"/>
      <c r="E71" s="3"/>
      <c r="F71" s="15"/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"/>
      <c r="S71" s="101"/>
      <c r="T71" s="98"/>
      <c r="U71" s="99"/>
      <c r="V71" s="99"/>
      <c r="W71" s="99"/>
    </row>
    <row r="72" spans="1:23" s="100" customFormat="1" ht="12.75">
      <c r="A72" s="92"/>
      <c r="B72" s="58"/>
      <c r="C72" s="58"/>
      <c r="D72" s="8"/>
      <c r="E72" s="3"/>
      <c r="F72" s="15"/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"/>
      <c r="S72" s="101"/>
      <c r="T72" s="98"/>
      <c r="U72" s="99"/>
      <c r="V72" s="99"/>
      <c r="W72" s="99"/>
    </row>
    <row r="73" spans="1:23" s="100" customFormat="1" ht="12.75">
      <c r="A73" s="92"/>
      <c r="B73" s="58"/>
      <c r="C73" s="58"/>
      <c r="D73" s="8"/>
      <c r="E73" s="3"/>
      <c r="F73" s="15"/>
      <c r="G73" s="3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"/>
      <c r="S73" s="101"/>
      <c r="T73" s="98"/>
      <c r="U73" s="99"/>
      <c r="V73" s="99"/>
      <c r="W73" s="99"/>
    </row>
    <row r="74" spans="1:23" s="100" customFormat="1" ht="12.75">
      <c r="A74" s="92"/>
      <c r="B74" s="58"/>
      <c r="C74" s="58"/>
      <c r="D74" s="8"/>
      <c r="E74" s="3"/>
      <c r="F74" s="15"/>
      <c r="G74" s="3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"/>
      <c r="S74" s="101"/>
      <c r="T74" s="98"/>
      <c r="U74" s="99"/>
      <c r="V74" s="99"/>
      <c r="W74" s="99"/>
    </row>
    <row r="75" spans="1:23" s="100" customFormat="1" ht="12.75">
      <c r="A75" s="92"/>
      <c r="B75" s="58"/>
      <c r="C75" s="58"/>
      <c r="D75" s="8"/>
      <c r="E75" s="3"/>
      <c r="F75" s="15"/>
      <c r="G75" s="3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"/>
      <c r="S75" s="97"/>
      <c r="T75" s="98"/>
      <c r="U75" s="96"/>
      <c r="V75" s="96"/>
      <c r="W75" s="96"/>
    </row>
    <row r="76" spans="1:23" s="100" customFormat="1" ht="12.75">
      <c r="A76" s="92"/>
      <c r="B76" s="57"/>
      <c r="C76" s="58"/>
      <c r="D76" s="8"/>
      <c r="E76" s="3"/>
      <c r="F76" s="3"/>
      <c r="G76" s="15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"/>
      <c r="S76" s="97"/>
      <c r="T76" s="98"/>
      <c r="U76" s="96"/>
      <c r="V76" s="96"/>
      <c r="W76" s="96"/>
    </row>
    <row r="77" spans="1:23" s="100" customFormat="1" ht="12.75">
      <c r="A77" s="92"/>
      <c r="B77" s="57"/>
      <c r="C77" s="58"/>
      <c r="D77" s="8"/>
      <c r="E77" s="3"/>
      <c r="F77" s="3"/>
      <c r="G77" s="15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"/>
      <c r="S77" s="101"/>
      <c r="T77" s="98"/>
      <c r="U77" s="99"/>
      <c r="V77" s="99"/>
      <c r="W77" s="99"/>
    </row>
    <row r="78" spans="1:23" s="100" customFormat="1" ht="12.75">
      <c r="A78" s="92"/>
      <c r="B78" s="57"/>
      <c r="C78" s="58"/>
      <c r="D78" s="8"/>
      <c r="E78" s="3"/>
      <c r="F78" s="3"/>
      <c r="G78" s="15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"/>
      <c r="S78" s="101"/>
      <c r="T78" s="98"/>
      <c r="U78" s="99"/>
      <c r="V78" s="99"/>
      <c r="W78" s="99"/>
    </row>
    <row r="79" spans="1:23" s="100" customFormat="1" ht="12.75">
      <c r="A79" s="92"/>
      <c r="B79" s="58"/>
      <c r="C79" s="58"/>
      <c r="D79" s="8"/>
      <c r="E79" s="3"/>
      <c r="F79" s="15"/>
      <c r="G79" s="3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"/>
      <c r="S79" s="97"/>
      <c r="T79" s="98"/>
      <c r="U79" s="96"/>
      <c r="V79" s="96"/>
      <c r="W79" s="96"/>
    </row>
    <row r="80" spans="1:23" s="100" customFormat="1" ht="12.75">
      <c r="A80" s="92"/>
      <c r="B80" s="57"/>
      <c r="C80" s="58"/>
      <c r="D80" s="8"/>
      <c r="E80" s="3"/>
      <c r="F80" s="3"/>
      <c r="G80" s="15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"/>
      <c r="S80" s="97"/>
      <c r="T80" s="98"/>
      <c r="U80" s="96"/>
      <c r="V80" s="96"/>
      <c r="W80" s="96"/>
    </row>
    <row r="81" spans="1:23" s="100" customFormat="1" ht="12.75">
      <c r="A81" s="92"/>
      <c r="B81" s="58"/>
      <c r="C81" s="58"/>
      <c r="D81" s="8"/>
      <c r="E81" s="3"/>
      <c r="F81" s="15"/>
      <c r="G81" s="3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"/>
      <c r="S81" s="101"/>
      <c r="T81" s="98"/>
      <c r="U81" s="99"/>
      <c r="V81" s="99"/>
      <c r="W81" s="99"/>
    </row>
    <row r="82" spans="1:23" s="100" customFormat="1" ht="12.75">
      <c r="A82" s="92"/>
      <c r="B82" s="58"/>
      <c r="C82" s="58"/>
      <c r="D82" s="8"/>
      <c r="E82" s="3"/>
      <c r="F82" s="15"/>
      <c r="G82" s="3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"/>
      <c r="S82" s="101"/>
      <c r="T82" s="98"/>
      <c r="U82" s="99"/>
      <c r="V82" s="99"/>
      <c r="W82" s="99"/>
    </row>
    <row r="83" spans="1:23" s="100" customFormat="1" ht="12.75">
      <c r="A83" s="92"/>
      <c r="B83" s="57"/>
      <c r="C83" s="58"/>
      <c r="D83" s="8"/>
      <c r="E83" s="104"/>
      <c r="F83" s="3"/>
      <c r="G83" s="15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"/>
      <c r="S83" s="97"/>
      <c r="T83" s="98"/>
      <c r="U83" s="96"/>
      <c r="V83" s="96"/>
      <c r="W83" s="96"/>
    </row>
    <row r="84" spans="1:23" s="100" customFormat="1" ht="12.75">
      <c r="A84" s="92"/>
      <c r="B84" s="8"/>
      <c r="C84" s="8"/>
      <c r="D84" s="8"/>
      <c r="E84" s="15"/>
      <c r="F84" s="93"/>
      <c r="G84" s="3"/>
      <c r="H84" s="94"/>
      <c r="I84" s="94"/>
      <c r="J84" s="95"/>
      <c r="K84" s="95"/>
      <c r="L84" s="95"/>
      <c r="M84" s="95"/>
      <c r="N84" s="95"/>
      <c r="O84" s="95"/>
      <c r="P84" s="95"/>
      <c r="Q84" s="95"/>
      <c r="R84" s="96"/>
      <c r="S84" s="97"/>
      <c r="T84" s="91"/>
      <c r="U84" s="96"/>
      <c r="V84" s="96"/>
      <c r="W84" s="96"/>
    </row>
    <row r="85" spans="5:20" s="100" customFormat="1" ht="12.75">
      <c r="E85" s="15"/>
      <c r="F85" s="102"/>
      <c r="G85" s="102"/>
      <c r="T85" s="102"/>
    </row>
    <row r="86" spans="5:20" s="100" customFormat="1" ht="12.75">
      <c r="E86" s="103"/>
      <c r="F86" s="102"/>
      <c r="G86" s="102"/>
      <c r="T86" s="102"/>
    </row>
    <row r="87" spans="5:20" s="100" customFormat="1" ht="12.75">
      <c r="E87" s="15"/>
      <c r="F87" s="102"/>
      <c r="G87" s="102"/>
      <c r="T87" s="102"/>
    </row>
    <row r="88" spans="2:20" s="100" customFormat="1" ht="12.75">
      <c r="B88" s="8"/>
      <c r="C88" s="8"/>
      <c r="D88" s="8"/>
      <c r="E88" s="15"/>
      <c r="F88" s="93"/>
      <c r="G88" s="3"/>
      <c r="T88" s="102"/>
    </row>
    <row r="89" spans="5:20" s="100" customFormat="1" ht="12.75">
      <c r="E89" s="15"/>
      <c r="F89" s="102"/>
      <c r="G89" s="102"/>
      <c r="T89" s="102"/>
    </row>
  </sheetData>
  <sheetProtection/>
  <conditionalFormatting sqref="F88 F84 G61:G73 F3:F60">
    <cfRule type="cellIs" priority="1" dxfId="5" operator="equal" stopIfTrue="1">
      <formula>"žá"</formula>
    </cfRule>
    <cfRule type="cellIs" priority="2" dxfId="0" operator="equal" stopIfTrue="1">
      <formula>"m"</formula>
    </cfRule>
    <cfRule type="cellIs" priority="3" dxfId="2" operator="equal" stopIfTrue="1">
      <formula>"ž"</formula>
    </cfRule>
  </conditionalFormatting>
  <conditionalFormatting sqref="H74:Q83 L59:Q72 H59:K73">
    <cfRule type="cellIs" priority="4" dxfId="2" operator="lessThan" stopIfTrue="1">
      <formula>25</formula>
    </cfRule>
    <cfRule type="cellIs" priority="5" dxfId="1" operator="between" stopIfTrue="1">
      <formula>24</formula>
      <formula>27</formula>
    </cfRule>
    <cfRule type="cellIs" priority="6" dxfId="0" operator="between" stopIfTrue="1">
      <formula>26</formula>
      <formula>29</formula>
    </cfRule>
  </conditionalFormatting>
  <printOptions/>
  <pageMargins left="0.32" right="0.27" top="0.8" bottom="0.75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SV GOLF</cp:lastModifiedBy>
  <cp:lastPrinted>2007-06-28T11:32:52Z</cp:lastPrinted>
  <dcterms:created xsi:type="dcterms:W3CDTF">2006-01-17T12:31:27Z</dcterms:created>
  <dcterms:modified xsi:type="dcterms:W3CDTF">2010-03-19T21:25:06Z</dcterms:modified>
  <cp:category/>
  <cp:version/>
  <cp:contentType/>
  <cp:contentStatus/>
</cp:coreProperties>
</file>